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filterPrivacy="1" codeName="ThisWorkbook" defaultThemeVersion="124226"/>
  <xr:revisionPtr revIDLastSave="0" documentId="13_ncr:1_{FF329491-6DF4-45A3-BFC5-BA9DA8D1A7C3}" xr6:coauthVersionLast="47" xr6:coauthVersionMax="47" xr10:uidLastSave="{00000000-0000-0000-0000-000000000000}"/>
  <bookViews>
    <workbookView xWindow="8820" yWindow="690" windowWidth="16650" windowHeight="19815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Pol'!$A$1:$V$114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12" l="1"/>
  <c r="G86" i="12"/>
  <c r="G85" i="12"/>
  <c r="G84" i="12"/>
  <c r="G83" i="12"/>
  <c r="G82" i="12"/>
  <c r="G106" i="12" l="1"/>
  <c r="G105" i="12"/>
  <c r="G21" i="12"/>
  <c r="G20" i="12"/>
  <c r="G19" i="12"/>
  <c r="G18" i="12"/>
  <c r="G17" i="12"/>
  <c r="G16" i="12"/>
  <c r="G15" i="12"/>
  <c r="G14" i="12"/>
  <c r="G32" i="12" l="1"/>
  <c r="G31" i="12"/>
  <c r="G30" i="12"/>
  <c r="G29" i="12"/>
  <c r="G28" i="12"/>
  <c r="G27" i="12"/>
  <c r="G26" i="12"/>
  <c r="G25" i="12"/>
  <c r="G24" i="12"/>
  <c r="G23" i="12"/>
  <c r="G22" i="12" l="1"/>
  <c r="G115" i="12"/>
  <c r="G59" i="12" l="1"/>
  <c r="G36" i="12"/>
  <c r="G9" i="12"/>
  <c r="G10" i="12"/>
  <c r="G11" i="12"/>
  <c r="G12" i="12"/>
  <c r="G13" i="12"/>
  <c r="G33" i="12"/>
  <c r="G34" i="12"/>
  <c r="G8" i="12"/>
  <c r="G7" i="12" s="1"/>
  <c r="G60" i="12" l="1"/>
  <c r="G61" i="12"/>
  <c r="G62" i="12"/>
  <c r="G63" i="12"/>
  <c r="G64" i="12"/>
  <c r="G65" i="12"/>
  <c r="G66" i="12"/>
  <c r="G67" i="12"/>
  <c r="G69" i="12"/>
  <c r="G111" i="12" l="1"/>
  <c r="G112" i="12"/>
  <c r="G113" i="12"/>
  <c r="G114" i="12"/>
  <c r="G116" i="12"/>
  <c r="G109" i="12"/>
  <c r="H109" i="12" s="1"/>
  <c r="G110" i="12"/>
  <c r="G101" i="12"/>
  <c r="G102" i="12"/>
  <c r="G103" i="12"/>
  <c r="G104" i="12"/>
  <c r="G107" i="12"/>
  <c r="G77" i="12"/>
  <c r="G78" i="12"/>
  <c r="G79" i="12"/>
  <c r="G80" i="12"/>
  <c r="G81" i="12"/>
  <c r="G87" i="12"/>
  <c r="G88" i="12"/>
  <c r="G89" i="12"/>
  <c r="G90" i="12"/>
  <c r="G91" i="12"/>
  <c r="G92" i="12"/>
  <c r="G93" i="12"/>
  <c r="G94" i="12"/>
  <c r="G95" i="12"/>
  <c r="G96" i="12"/>
  <c r="G97" i="12"/>
  <c r="G98" i="12"/>
  <c r="G99" i="12"/>
  <c r="G76" i="12"/>
  <c r="G72" i="12"/>
  <c r="G73" i="12"/>
  <c r="G74" i="12"/>
  <c r="G71" i="12"/>
  <c r="G35" i="12"/>
  <c r="G70" i="12" l="1"/>
  <c r="G100" i="12"/>
  <c r="H110" i="12"/>
  <c r="I110" i="12" s="1"/>
  <c r="I109" i="12"/>
  <c r="J110" i="12" l="1"/>
  <c r="K110" i="12" s="1"/>
  <c r="J109" i="12"/>
  <c r="K109" i="12" l="1"/>
  <c r="L110" i="12"/>
  <c r="L109" i="12" l="1"/>
  <c r="M110" i="12"/>
  <c r="M109" i="12" l="1"/>
  <c r="N110" i="12"/>
  <c r="O110" i="12" l="1"/>
  <c r="N109" i="12"/>
  <c r="P110" i="12" l="1"/>
  <c r="O109" i="12"/>
  <c r="P109" i="12" l="1"/>
  <c r="Q110" i="12"/>
  <c r="R110" i="12" s="1"/>
  <c r="S110" i="12" l="1"/>
  <c r="T110" i="12" s="1"/>
  <c r="Q109" i="12"/>
  <c r="U110" i="12" l="1"/>
  <c r="V110" i="12" s="1"/>
  <c r="R109" i="12"/>
  <c r="S109" i="12" l="1"/>
  <c r="H25" i="12"/>
  <c r="H26" i="12"/>
  <c r="T109" i="12" l="1"/>
  <c r="U109" i="12" s="1"/>
  <c r="V109" i="12" s="1"/>
  <c r="G117" i="12"/>
  <c r="G108" i="12" s="1"/>
  <c r="G75" i="12" l="1"/>
  <c r="M74" i="12"/>
  <c r="K74" i="12"/>
  <c r="I74" i="12"/>
  <c r="M73" i="12"/>
  <c r="K73" i="12"/>
  <c r="I73" i="12"/>
  <c r="M72" i="12"/>
  <c r="K72" i="12"/>
  <c r="I72" i="12"/>
  <c r="M71" i="12"/>
  <c r="K71" i="12"/>
  <c r="I71" i="12"/>
  <c r="I62" i="1" l="1"/>
  <c r="I63" i="1" l="1"/>
  <c r="I61" i="1" l="1"/>
  <c r="M101" i="12" l="1"/>
  <c r="M102" i="12"/>
  <c r="M36" i="12"/>
  <c r="M76" i="12"/>
  <c r="I36" i="12"/>
  <c r="K36" i="12"/>
  <c r="O36" i="12"/>
  <c r="Q36" i="12"/>
  <c r="U36" i="12"/>
  <c r="I76" i="12"/>
  <c r="K76" i="12"/>
  <c r="O76" i="12"/>
  <c r="Q76" i="12"/>
  <c r="U76" i="12"/>
  <c r="I101" i="12"/>
  <c r="K101" i="12"/>
  <c r="O101" i="12"/>
  <c r="Q101" i="12"/>
  <c r="U101" i="12"/>
  <c r="I102" i="12"/>
  <c r="K102" i="12"/>
  <c r="O102" i="12"/>
  <c r="Q102" i="12"/>
  <c r="U102" i="12"/>
  <c r="AZ55" i="1"/>
  <c r="AZ53" i="1"/>
  <c r="AZ52" i="1"/>
  <c r="AZ50" i="1"/>
  <c r="AZ49" i="1"/>
  <c r="AZ48" i="1"/>
  <c r="AZ47" i="1"/>
  <c r="AZ46" i="1"/>
  <c r="AZ45" i="1"/>
  <c r="F42" i="1"/>
  <c r="G42" i="1"/>
  <c r="H42" i="1"/>
  <c r="I42" i="1"/>
  <c r="J41" i="1" s="1"/>
  <c r="J28" i="1"/>
  <c r="J26" i="1"/>
  <c r="G38" i="1"/>
  <c r="F38" i="1"/>
  <c r="H32" i="1"/>
  <c r="J23" i="1"/>
  <c r="J24" i="1"/>
  <c r="J25" i="1"/>
  <c r="J27" i="1"/>
  <c r="E24" i="1"/>
  <c r="E26" i="1"/>
  <c r="I66" i="1" l="1"/>
  <c r="M108" i="12"/>
  <c r="I65" i="1"/>
  <c r="U108" i="12"/>
  <c r="O100" i="12"/>
  <c r="M35" i="12"/>
  <c r="I64" i="1"/>
  <c r="O35" i="12"/>
  <c r="Q75" i="12"/>
  <c r="I75" i="12"/>
  <c r="K35" i="12"/>
  <c r="K108" i="12"/>
  <c r="M75" i="12"/>
  <c r="Q108" i="12"/>
  <c r="I108" i="12"/>
  <c r="U35" i="12"/>
  <c r="U100" i="12"/>
  <c r="O75" i="12"/>
  <c r="Q100" i="12"/>
  <c r="K75" i="12"/>
  <c r="M100" i="12"/>
  <c r="K100" i="12"/>
  <c r="U75" i="12"/>
  <c r="Q35" i="12"/>
  <c r="I35" i="12"/>
  <c r="O108" i="12"/>
  <c r="I100" i="12"/>
  <c r="J39" i="1"/>
  <c r="J42" i="1" s="1"/>
  <c r="J40" i="1"/>
  <c r="I67" i="1" l="1"/>
  <c r="J62" i="1" l="1"/>
  <c r="J61" i="1"/>
  <c r="J63" i="1"/>
  <c r="J65" i="1"/>
  <c r="I18" i="1"/>
  <c r="I21" i="1" s="1"/>
  <c r="G25" i="1" s="1"/>
  <c r="G26" i="1" s="1"/>
  <c r="G29" i="1" s="1"/>
  <c r="J64" i="1"/>
  <c r="J66" i="1"/>
  <c r="J67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<sst xmlns="http://schemas.openxmlformats.org/spreadsheetml/2006/main" count="372" uniqueCount="233">
  <si>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</si>
  <si>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</si>
  <si>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</si>
  <si>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</si>
  <si>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</si>
  <si>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</si>
  <si>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</si>
  <si>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</si>
  <si>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</si>
  <si>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</si>
  <si>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</si>
  <si>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</si>
  <si>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</si>
  <si>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</si>
  <si>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</si>
  <si>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</si>
  <si>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</si>
  <si>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</si>
  <si>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</si>
  <si>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</si>
  <si>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</si>
  <si>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</si>
  <si>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</si>
  <si>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</si>
  <si>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</si>
  <si>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</si>
  <si>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</si>
  <si>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</si>
  <si>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</si>
  <si>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</si>
  <si>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</si>
  <si>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</si>
  <si>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</si>
  <si>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</si>
  <si>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</si>
  <si>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</si>
  <si>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</si>
  <si>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</si>
  <si>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</si>
  <si>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</si>
  <si>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</si>
  <si>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</si>
  <si>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</si>
  <si>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</si>
  <si>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Výstavba kamerového bodu Brno, Josefská 25</t>
  </si>
  <si>
    <t>Objekt:</t>
  </si>
  <si>
    <t>Rozpočet:</t>
  </si>
  <si>
    <t>0000</t>
  </si>
  <si>
    <t>Statutární město Brno</t>
  </si>
  <si>
    <t>Dominikánské náměstí 196/1</t>
  </si>
  <si>
    <t>Brno-město</t>
  </si>
  <si>
    <t>44992785</t>
  </si>
  <si>
    <t>CZ44992785</t>
  </si>
  <si>
    <t>Stavba</t>
  </si>
  <si>
    <t>Celkem za stavbu</t>
  </si>
  <si>
    <t>CZK</t>
  </si>
  <si>
    <t>Uvedené výrobky definují pouze standard. Uchazeč může použít výrobky jiných výrobců, pokud jsou svými technickými parametry rovnocenné nebo jsou jejich technické parametry lepší, Funkčnost celého zařízení však nesmí být zhoršena.</t>
  </si>
  <si>
    <t>Jednotkové ceny zahrnují i náklady na:</t>
  </si>
  <si>
    <t>- pomocný instalační materiál,</t>
  </si>
  <si>
    <t>- zdvihací zařízení - plošina,</t>
  </si>
  <si>
    <t>- výškové práce,</t>
  </si>
  <si>
    <t>- dopravné.</t>
  </si>
  <si>
    <t>Počty koncových prvků odečteny z digitální verze PD programem Autocad.</t>
  </si>
  <si>
    <t>Výměry odměřeny z digitální verze PD programem Autocad z příloh.</t>
  </si>
  <si>
    <t>Provedení dle PD.</t>
  </si>
  <si>
    <t>Rekapitulace dílů</t>
  </si>
  <si>
    <t>Typ dílu</t>
  </si>
  <si>
    <t>M01</t>
  </si>
  <si>
    <t>M02</t>
  </si>
  <si>
    <t>M03</t>
  </si>
  <si>
    <t>Kamerový systém</t>
  </si>
  <si>
    <t>M04</t>
  </si>
  <si>
    <t>M05</t>
  </si>
  <si>
    <t>M06</t>
  </si>
  <si>
    <t>Kabeláž</t>
  </si>
  <si>
    <t>Ostatní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</si>
  <si>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</si>
  <si>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</si>
  <si>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</si>
  <si>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</si>
  <si>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</si>
  <si>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</si>
  <si>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</si>
  <si>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</si>
  <si>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</si>
  <si>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</si>
  <si>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</si>
  <si>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</si>
  <si>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</si>
  <si>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</si>
  <si>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</si>
  <si>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</si>
  <si>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</si>
  <si>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</si>
  <si>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</si>
  <si>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</si>
  <si>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</si>
  <si>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</si>
  <si>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</si>
  <si>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</si>
  <si>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Dodavatel</t>
  </si>
  <si>
    <t>Díl:</t>
  </si>
  <si>
    <t>DIL</t>
  </si>
  <si>
    <t>Vlastní</t>
  </si>
  <si>
    <t>POL1_9</t>
  </si>
  <si>
    <t>m</t>
  </si>
  <si>
    <t>ks</t>
  </si>
  <si>
    <t>hod</t>
  </si>
  <si>
    <t>Ohebná elektroinstalační trubka pr. 25mm, vč.příchytek, UV odolnost</t>
  </si>
  <si>
    <t>Hzs-nezmeritelne stavebni prace</t>
  </si>
  <si>
    <t>h</t>
  </si>
  <si>
    <t>PPV</t>
  </si>
  <si>
    <t>kpl</t>
  </si>
  <si>
    <t>POL99_8</t>
  </si>
  <si>
    <t>Měření metalického vedení cat.6A vč. Protokolu</t>
  </si>
  <si>
    <t>Kamerové zkoušky</t>
  </si>
  <si>
    <t>Koordinátor BOZP investora</t>
  </si>
  <si>
    <t>Zkušební provoz</t>
  </si>
  <si>
    <t>Oživení a zprovoznění kamerového systému</t>
  </si>
  <si>
    <t>Kompletační činnost</t>
  </si>
  <si>
    <t>Geodetické zaměření stavby</t>
  </si>
  <si>
    <t>Inženýrská činnost</t>
  </si>
  <si>
    <t>Dokumentace skutečného provedení dle požadované formy objednatele a počtu</t>
  </si>
  <si>
    <t xml:space="preserve">Technologie </t>
  </si>
  <si>
    <t>Vytyčení trasy kabel.vedení v zastavěném prostoru</t>
  </si>
  <si>
    <t>km</t>
  </si>
  <si>
    <t>Vytýčení ostatních inž.sítí</t>
  </si>
  <si>
    <t>SD karta 64GB pro venkovní instalace</t>
  </si>
  <si>
    <t>SFP modul 20km SM  Cisco</t>
  </si>
  <si>
    <t>Průmyslový záložní zdroj na DIN lištu pro switch 280W, 55,2V, SNMP</t>
  </si>
  <si>
    <t>Rozvodný panel AC + DC pro záložní zdroj</t>
  </si>
  <si>
    <t>Patchcord cat 6A</t>
  </si>
  <si>
    <t>Konektor cat 6A</t>
  </si>
  <si>
    <t>Keystone cat 6A</t>
  </si>
  <si>
    <t xml:space="preserve">Konfigurace LAN, SAN </t>
  </si>
  <si>
    <t>Přepěťová ochrana pro IP kameru</t>
  </si>
  <si>
    <t xml:space="preserve">Pomocné práce </t>
  </si>
  <si>
    <t>Elektroinstalační materiál</t>
  </si>
  <si>
    <t>Licence</t>
  </si>
  <si>
    <t>Baterie 18Ah, 12V, AGM,  nízky obsah výparů dle EN 50272-2</t>
  </si>
  <si>
    <t>Venkovní práce</t>
  </si>
  <si>
    <t>Zdvihací zařízení - plošina</t>
  </si>
  <si>
    <t>Forma kabelová na kabelu CYKY do 5x2,5</t>
  </si>
  <si>
    <t>Ukončení kabelu 5*2,5 smršťovací záklopkou</t>
  </si>
  <si>
    <t>Instalace kamery a integrace software do stávajícího systému</t>
  </si>
  <si>
    <t>Provedení kamery venkovní barevná IP PTZ kamera</t>
  </si>
  <si>
    <t>Snímací pvek CMOS 1/2,8"</t>
  </si>
  <si>
    <t>Maximální rozlišení 1920x1080</t>
  </si>
  <si>
    <t>Max. snímková rychlost  50 sn./s při všech rozlišeních</t>
  </si>
  <si>
    <t>Video komprese H.264, MJPEG</t>
  </si>
  <si>
    <t>Minimální osvětlení barva:0,6lux, ČB:0,04lux</t>
  </si>
  <si>
    <t>Den/Noc mechanický IRC filtr</t>
  </si>
  <si>
    <t>Kompenzace protisvětla BLC, WDR</t>
  </si>
  <si>
    <t>Redukce šumu ano</t>
  </si>
  <si>
    <t>Stabilizace obrazu ano</t>
  </si>
  <si>
    <t>Detekce pohybu ano</t>
  </si>
  <si>
    <t>Privátní zóny ano</t>
  </si>
  <si>
    <t>Otáčení 0-3600</t>
  </si>
  <si>
    <t>Naklápění 0-2200</t>
  </si>
  <si>
    <t>Další funkce autotracking, inteligentní video</t>
  </si>
  <si>
    <t>Interní paměť slot na SD/SDHC/SDXC kartu</t>
  </si>
  <si>
    <t>Audio ne</t>
  </si>
  <si>
    <t>Komunikační rozhranní 1x RJ45(10/100Base-T(TX)</t>
  </si>
  <si>
    <t>Krytí IP66</t>
  </si>
  <si>
    <t>Pracovní teplota -50-500C</t>
  </si>
  <si>
    <t>Napájení High PoE (IEEE 802.3 at)</t>
  </si>
  <si>
    <t>Panoramatický modul pro kameru</t>
  </si>
  <si>
    <t>Instalace a konfigurace Archiveru</t>
  </si>
  <si>
    <t>Instalace a konfigurace SWQL a Win 2012R2</t>
  </si>
  <si>
    <t>Instalace a konfigurace kamerového bodu</t>
  </si>
  <si>
    <t>Instalace a konfigurace SAN Switchů a kontrolerů</t>
  </si>
  <si>
    <t>Instalace a konfigurace diskového pole</t>
  </si>
  <si>
    <t>Instalace a konfigurace Switche</t>
  </si>
  <si>
    <t>Diskové pole E48XV 6TB 7.2K</t>
  </si>
  <si>
    <t>Win 2012 R2 device CAL</t>
  </si>
  <si>
    <t xml:space="preserve">   60200</t>
  </si>
  <si>
    <t>Konfigurace IPSEC tunelu, routerů</t>
  </si>
  <si>
    <t>Originální konzola pro otočnou kameru + držák na stožár</t>
  </si>
  <si>
    <t>Držák keystone na DIN lištu</t>
  </si>
  <si>
    <t>Patchcord SM SC-LC 1m duplex</t>
  </si>
  <si>
    <t>Ethernet Cable cat6 FTP PVC outdoor</t>
  </si>
  <si>
    <t>Napájecí kabeláž 3x2,5</t>
  </si>
  <si>
    <t>Venkovní PTZ IP kamera, TD/N, 40xzoom, HDTV, 2MP, HighPoE</t>
  </si>
  <si>
    <t>Zoom 40x</t>
  </si>
  <si>
    <t>Optický patchcord 1m LC/PC-LC/APC duplex</t>
  </si>
  <si>
    <t xml:space="preserve">Výstavba kamerových bodů </t>
  </si>
  <si>
    <t>Security center 5.11.01 licence kamera</t>
  </si>
  <si>
    <t>Security center 5.11.01 licence failover kamery (bez licence)</t>
  </si>
  <si>
    <t>Security center 5.11.01 SMA pro 1kameru Enterprise 1 rok</t>
  </si>
  <si>
    <t>Prostup do budovy vč. zapravení prostupu, materiál</t>
  </si>
  <si>
    <t>Průraz zdiva tl.do 200mm  vč. zapravení průvrtu</t>
  </si>
  <si>
    <t>Průraz zdiva tl.do 600mm  vč. zapravení průvrtu</t>
  </si>
  <si>
    <t xml:space="preserve">Omítka vnitřní zdiva, MVC, štuková </t>
  </si>
  <si>
    <r>
      <t>m</t>
    </r>
    <r>
      <rPr>
        <vertAlign val="superscript"/>
        <sz val="8"/>
        <rFont val="Arial CE"/>
        <charset val="238"/>
      </rPr>
      <t>2</t>
    </r>
  </si>
  <si>
    <t xml:space="preserve">Vyčištění budov o výšce podlaží do 4 m </t>
  </si>
  <si>
    <t xml:space="preserve">Přesun hmot pro opravy a údržbu do výšky 25 m </t>
  </si>
  <si>
    <t>t</t>
  </si>
  <si>
    <t xml:space="preserve">Penetrace podkladu univerzální Primalex 1x </t>
  </si>
  <si>
    <t xml:space="preserve">Malba tekutá Primalex Plus, bílá, vnitřní 2 x </t>
  </si>
  <si>
    <t>Hmoždinka 8+ vrut</t>
  </si>
  <si>
    <t>Výstavba kamerového systému MČ Brno - Chrlice</t>
  </si>
  <si>
    <t>Venkovní práce + vnitřní rozvody v objektu</t>
  </si>
  <si>
    <t>Průmyslový Switch 2x1G  SFP, 4x ethernet  PoE+,++ 60W per port -40 - +70 °C</t>
  </si>
  <si>
    <t>Lišta vkládací Lv 40/40 vč. příslušenství</t>
  </si>
  <si>
    <t>Rozvaděč pro technologii vyzbrojený - montáž na stěnu</t>
  </si>
  <si>
    <t>Sestavení trasy TsB - BKOM</t>
  </si>
  <si>
    <t>Zřízení varov.ohražení kolem výkopu</t>
  </si>
  <si>
    <t>Trubka KOPOFLEX 75 (KF 09075_BA)</t>
  </si>
  <si>
    <t>Hloubení kabelové rýhy 35cm šir.,55cm hlub.,zem.tř.3</t>
  </si>
  <si>
    <t>Zříz.kab.lože z kop.písku š.do 50cm</t>
  </si>
  <si>
    <t>Ruční zához rýhy 35cm šir.,55cm hlub.,zem.tř.3</t>
  </si>
  <si>
    <t>Bourání živičných povrchů komunikací pro pěší tl. 5 cm</t>
  </si>
  <si>
    <r>
      <t>m</t>
    </r>
    <r>
      <rPr>
        <vertAlign val="superscript"/>
        <sz val="8"/>
        <rFont val="Arial CE"/>
        <family val="2"/>
        <charset val="238"/>
      </rPr>
      <t>2</t>
    </r>
  </si>
  <si>
    <t>Bourání betonových povrchů komunikací pro pěší tl. 20cm</t>
  </si>
  <si>
    <t>Rozebrání a sestavení zámkvé dlažby</t>
  </si>
  <si>
    <r>
      <t>m</t>
    </r>
    <r>
      <rPr>
        <vertAlign val="superscript"/>
        <sz val="8"/>
        <rFont val="Arial CE"/>
        <family val="2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</si>
  <si>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210000040L</t>
  </si>
  <si>
    <t>210000041L</t>
  </si>
  <si>
    <t>210000042L</t>
  </si>
  <si>
    <t>210000043L</t>
  </si>
  <si>
    <t>Popis rozpočtu:  Výstavba kamerového systému MČ Brno Chrlice - ZŠ a MŠ Jana Broskvy</t>
  </si>
  <si>
    <t>Originální držák pro mikrovlnou anténu</t>
  </si>
  <si>
    <t>Bezdrátový spoj 70GHz, 700Mbit/s   (2x jednotka a anténa )  DIPO Proškovo nám.</t>
  </si>
  <si>
    <t>pár</t>
  </si>
  <si>
    <t>Licence pro kryptování spoje (12měsíců)</t>
  </si>
  <si>
    <t>Licence SMA (12měsíců)</t>
  </si>
  <si>
    <t>Výložník pro anténu 0,3m, žárový zinek</t>
  </si>
  <si>
    <t>VIVO CONNECTION kabelová šachta odkoupení</t>
  </si>
  <si>
    <t>VIVO CONNECTION optická trasa odkoupení MT 14/10mm</t>
  </si>
  <si>
    <t>Ocelový výložník 1m, žárově zinkovaný</t>
  </si>
  <si>
    <t>Zámečnícké úpráce, stožár 1m vč. Kotvení do střechy</t>
  </si>
  <si>
    <t>Výstavba kamerového systému MČ Brno Chrlice - ZŠ a MŠ Jana Broskvy</t>
  </si>
  <si>
    <t>Sestavení trasy MW spoje + metropolitní trasa úřad Chrlice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</si>
</sst>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"/>
    <numFmt numFmtId="165" formatCode="General_)"/>
    <numFmt numFmtId="166" formatCode="0.00000"/>
    <numFmt numFmtId="167" formatCode="#,###.\-&quot; Kč&quot;"/>
  </numFmts>
  <fonts count="4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9"/>
      <name val="Arial CE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6"/>
      <name val="Helv"/>
    </font>
    <font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  <charset val="238"/>
    </font>
    <font>
      <sz val="10"/>
      <color rgb="FFFF0000"/>
      <name val="Arial CE"/>
      <family val="2"/>
      <charset val="238"/>
    </font>
    <font>
      <sz val="8"/>
      <name val="Arial CE"/>
      <charset val="238"/>
    </font>
    <font>
      <sz val="10"/>
      <name val="Arial CE"/>
    </font>
    <font>
      <vertAlign val="superscript"/>
      <sz val="8"/>
      <name val="Arial CE"/>
      <charset val="238"/>
    </font>
    <font>
      <vertAlign val="superscript"/>
      <sz val="8"/>
      <name val="Arial CE"/>
      <family val="2"/>
      <charset val="238"/>
    </font>
  </fonts>
  <fills count="28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1" fillId="12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15" borderId="0" applyNumberFormat="0" applyBorder="0" applyAlignment="0" applyProtection="0"/>
    <xf numFmtId="0" fontId="22" fillId="0" borderId="1" applyNumberFormat="0" applyFill="0" applyAlignment="0" applyProtection="0"/>
    <xf numFmtId="0" fontId="23" fillId="3" borderId="0" applyNumberFormat="0" applyBorder="0" applyAlignment="0" applyProtection="0"/>
    <xf numFmtId="0" fontId="24" fillId="16" borderId="2" applyNumberFormat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17" borderId="0" applyNumberFormat="0" applyBorder="0" applyAlignment="0" applyProtection="0"/>
    <xf numFmtId="165" fontId="37" fillId="0" borderId="0" applyFill="0"/>
    <xf numFmtId="0" fontId="3" fillId="0" borderId="0"/>
    <xf numFmtId="0" fontId="38" fillId="0" borderId="0"/>
    <xf numFmtId="0" fontId="39" fillId="0" borderId="0">
      <alignment vertical="center"/>
    </xf>
    <xf numFmtId="0" fontId="3" fillId="0" borderId="0"/>
    <xf numFmtId="0" fontId="3" fillId="18" borderId="6" applyNumberFormat="0" applyAlignment="0" applyProtection="0"/>
    <xf numFmtId="0" fontId="30" fillId="0" borderId="7" applyNumberFormat="0" applyFill="0" applyAlignment="0" applyProtection="0"/>
    <xf numFmtId="0" fontId="31" fillId="4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7" borderId="8" applyNumberFormat="0" applyAlignment="0" applyProtection="0"/>
    <xf numFmtId="0" fontId="34" fillId="19" borderId="8" applyNumberFormat="0" applyAlignment="0" applyProtection="0"/>
    <xf numFmtId="0" fontId="35" fillId="19" borderId="9" applyNumberFormat="0" applyAlignment="0" applyProtection="0"/>
    <xf numFmtId="0" fontId="36" fillId="0" borderId="0" applyNumberFormat="0" applyFill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13" borderId="0" applyNumberFormat="0" applyBorder="0" applyAlignment="0" applyProtection="0"/>
    <xf numFmtId="0" fontId="21" fillId="14" borderId="0" applyNumberFormat="0" applyBorder="0" applyAlignment="0" applyProtection="0"/>
    <xf numFmtId="0" fontId="21" fillId="23" borderId="0" applyNumberFormat="0" applyBorder="0" applyAlignment="0" applyProtection="0"/>
    <xf numFmtId="0" fontId="43" fillId="0" borderId="0"/>
  </cellStyleXfs>
  <cellXfs count="265">
    <xf numFmtId="0" fontId="0" fillId="0" borderId="0" xfId="0"/>
    <xf numFmtId="14" fontId="5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1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11" xfId="0" applyBorder="1"/>
    <xf numFmtId="0" fontId="0" fillId="0" borderId="11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0" fillId="0" borderId="14" xfId="0" applyBorder="1" applyAlignment="1">
      <alignment horizontal="right"/>
    </xf>
    <xf numFmtId="0" fontId="0" fillId="0" borderId="15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15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0" xfId="0" applyBorder="1" applyAlignment="1">
      <alignment horizontal="right"/>
    </xf>
    <xf numFmtId="0" fontId="10" fillId="0" borderId="15" xfId="0" applyFont="1" applyBorder="1"/>
    <xf numFmtId="0" fontId="10" fillId="0" borderId="0" xfId="0" applyFont="1" applyAlignment="1">
      <alignment vertical="center"/>
    </xf>
    <xf numFmtId="0" fontId="10" fillId="0" borderId="15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15" xfId="0" applyBorder="1" applyAlignment="1">
      <alignment horizontal="right" vertical="center"/>
    </xf>
    <xf numFmtId="0" fontId="10" fillId="0" borderId="10" xfId="0" applyFont="1" applyBorder="1"/>
    <xf numFmtId="0" fontId="10" fillId="0" borderId="0" xfId="0" applyFont="1"/>
    <xf numFmtId="0" fontId="10" fillId="0" borderId="0" xfId="0" applyFont="1" applyAlignment="1">
      <alignment horizontal="left" vertical="center"/>
    </xf>
    <xf numFmtId="0" fontId="10" fillId="0" borderId="15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10" fillId="0" borderId="11" xfId="0" applyFont="1" applyBorder="1" applyAlignment="1">
      <alignment horizontal="right"/>
    </xf>
    <xf numFmtId="0" fontId="10" fillId="0" borderId="15" xfId="0" applyFont="1" applyBorder="1" applyAlignment="1">
      <alignment vertical="top"/>
    </xf>
    <xf numFmtId="14" fontId="10" fillId="0" borderId="15" xfId="0" applyNumberFormat="1" applyFont="1" applyBorder="1" applyAlignment="1">
      <alignment horizontal="center" vertical="top"/>
    </xf>
    <xf numFmtId="0" fontId="10" fillId="0" borderId="10" xfId="0" applyFont="1" applyBorder="1" applyAlignment="1">
      <alignment horizontal="left" vertical="center" indent="1"/>
    </xf>
    <xf numFmtId="0" fontId="10" fillId="0" borderId="16" xfId="0" applyFont="1" applyBorder="1" applyAlignment="1">
      <alignment horizontal="left" vertical="center" indent="1"/>
    </xf>
    <xf numFmtId="1" fontId="10" fillId="0" borderId="17" xfId="0" applyNumberFormat="1" applyFont="1" applyBorder="1" applyAlignment="1">
      <alignment horizontal="right" vertical="center"/>
    </xf>
    <xf numFmtId="0" fontId="0" fillId="0" borderId="15" xfId="0" applyBorder="1" applyAlignment="1">
      <alignment horizontal="left" vertical="center" indent="1"/>
    </xf>
    <xf numFmtId="0" fontId="10" fillId="0" borderId="15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 indent="1"/>
    </xf>
    <xf numFmtId="0" fontId="0" fillId="0" borderId="16" xfId="0" applyBorder="1" applyAlignment="1">
      <alignment horizontal="left" vertical="center" indent="1"/>
    </xf>
    <xf numFmtId="0" fontId="10" fillId="0" borderId="18" xfId="0" applyFont="1" applyBorder="1" applyAlignment="1">
      <alignment vertical="center"/>
    </xf>
    <xf numFmtId="0" fontId="0" fillId="0" borderId="19" xfId="0" applyBorder="1"/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right"/>
    </xf>
    <xf numFmtId="49" fontId="0" fillId="0" borderId="19" xfId="0" applyNumberFormat="1" applyBorder="1" applyAlignment="1">
      <alignment horizontal="left" vertical="center"/>
    </xf>
    <xf numFmtId="0" fontId="0" fillId="0" borderId="20" xfId="0" applyBorder="1" applyAlignment="1">
      <alignment horizontal="left" vertical="center" indent="1"/>
    </xf>
    <xf numFmtId="0" fontId="0" fillId="0" borderId="18" xfId="0" applyBorder="1" applyAlignment="1">
      <alignment horizontal="left" vertical="center"/>
    </xf>
    <xf numFmtId="0" fontId="0" fillId="0" borderId="18" xfId="0" applyBorder="1"/>
    <xf numFmtId="1" fontId="10" fillId="0" borderId="21" xfId="0" applyNumberFormat="1" applyFont="1" applyBorder="1" applyAlignment="1">
      <alignment horizontal="right" vertical="center"/>
    </xf>
    <xf numFmtId="0" fontId="0" fillId="0" borderId="18" xfId="0" applyBorder="1" applyAlignment="1">
      <alignment horizontal="left" vertical="center" indent="1"/>
    </xf>
    <xf numFmtId="49" fontId="0" fillId="0" borderId="22" xfId="0" applyNumberFormat="1" applyBorder="1" applyAlignment="1">
      <alignment horizontal="left" vertical="center"/>
    </xf>
    <xf numFmtId="49" fontId="0" fillId="0" borderId="11" xfId="0" applyNumberFormat="1" applyBorder="1" applyAlignment="1">
      <alignment horizontal="left" vertical="center"/>
    </xf>
    <xf numFmtId="1" fontId="10" fillId="0" borderId="18" xfId="0" applyNumberFormat="1" applyFont="1" applyBorder="1" applyAlignment="1">
      <alignment horizontal="right" vertical="center"/>
    </xf>
    <xf numFmtId="0" fontId="0" fillId="0" borderId="20" xfId="0" applyBorder="1" applyAlignment="1">
      <alignment horizontal="left" indent="1"/>
    </xf>
    <xf numFmtId="0" fontId="0" fillId="0" borderId="23" xfId="0" applyBorder="1" applyAlignment="1">
      <alignment horizontal="left" vertical="top" indent="1"/>
    </xf>
    <xf numFmtId="0" fontId="0" fillId="0" borderId="24" xfId="0" applyBorder="1" applyAlignment="1">
      <alignment vertical="top"/>
    </xf>
    <xf numFmtId="0" fontId="10" fillId="0" borderId="24" xfId="0" applyFont="1" applyBorder="1" applyAlignment="1">
      <alignment horizontal="left" vertical="top"/>
    </xf>
    <xf numFmtId="0" fontId="10" fillId="0" borderId="24" xfId="0" applyFont="1" applyBorder="1" applyAlignment="1">
      <alignment vertical="center"/>
    </xf>
    <xf numFmtId="0" fontId="0" fillId="0" borderId="24" xfId="0" applyBorder="1" applyAlignment="1">
      <alignment horizontal="right" vertical="center"/>
    </xf>
    <xf numFmtId="0" fontId="0" fillId="0" borderId="25" xfId="0" applyBorder="1"/>
    <xf numFmtId="0" fontId="0" fillId="0" borderId="15" xfId="0" applyBorder="1" applyAlignment="1">
      <alignment horizontal="left"/>
    </xf>
    <xf numFmtId="0" fontId="0" fillId="0" borderId="26" xfId="0" applyBorder="1"/>
    <xf numFmtId="0" fontId="10" fillId="0" borderId="20" xfId="0" applyFont="1" applyBorder="1" applyAlignment="1">
      <alignment horizontal="left" vertical="center" indent="1"/>
    </xf>
    <xf numFmtId="0" fontId="10" fillId="0" borderId="18" xfId="0" applyFont="1" applyBorder="1" applyAlignment="1">
      <alignment horizontal="left" vertical="center"/>
    </xf>
    <xf numFmtId="0" fontId="10" fillId="0" borderId="18" xfId="0" applyFont="1" applyBorder="1"/>
    <xf numFmtId="0" fontId="6" fillId="0" borderId="0" xfId="0" applyFont="1" applyAlignment="1">
      <alignment horizontal="left"/>
    </xf>
    <xf numFmtId="49" fontId="0" fillId="0" borderId="18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4" fontId="0" fillId="0" borderId="10" xfId="0" applyNumberFormat="1" applyBorder="1"/>
    <xf numFmtId="49" fontId="10" fillId="0" borderId="15" xfId="0" applyNumberFormat="1" applyFont="1" applyBorder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1" fillId="25" borderId="10" xfId="0" applyFont="1" applyFill="1" applyBorder="1" applyAlignment="1">
      <alignment horizontal="left" vertical="center" indent="1"/>
    </xf>
    <xf numFmtId="0" fontId="0" fillId="25" borderId="0" xfId="0" applyFill="1"/>
    <xf numFmtId="49" fontId="8" fillId="25" borderId="0" xfId="0" applyNumberFormat="1" applyFont="1" applyFill="1" applyAlignment="1">
      <alignment horizontal="left" vertical="center"/>
    </xf>
    <xf numFmtId="0" fontId="10" fillId="25" borderId="0" xfId="0" applyFont="1" applyFill="1"/>
    <xf numFmtId="0" fontId="10" fillId="25" borderId="11" xfId="0" applyFont="1" applyFill="1" applyBorder="1"/>
    <xf numFmtId="0" fontId="0" fillId="25" borderId="10" xfId="0" applyFill="1" applyBorder="1" applyAlignment="1">
      <alignment horizontal="left" vertical="center" indent="1"/>
    </xf>
    <xf numFmtId="49" fontId="10" fillId="25" borderId="0" xfId="0" applyNumberFormat="1" applyFont="1" applyFill="1" applyAlignment="1">
      <alignment horizontal="left" vertical="center"/>
    </xf>
    <xf numFmtId="0" fontId="10" fillId="25" borderId="0" xfId="0" applyFont="1" applyFill="1" applyAlignment="1">
      <alignment vertical="center"/>
    </xf>
    <xf numFmtId="0" fontId="0" fillId="25" borderId="0" xfId="0" applyFill="1" applyAlignment="1">
      <alignment horizontal="right" vertical="center"/>
    </xf>
    <xf numFmtId="0" fontId="10" fillId="25" borderId="11" xfId="0" applyFont="1" applyFill="1" applyBorder="1" applyAlignment="1">
      <alignment vertical="center"/>
    </xf>
    <xf numFmtId="0" fontId="0" fillId="25" borderId="16" xfId="0" applyFill="1" applyBorder="1" applyAlignment="1">
      <alignment horizontal="left" vertical="center" indent="1"/>
    </xf>
    <xf numFmtId="0" fontId="0" fillId="25" borderId="15" xfId="0" applyFill="1" applyBorder="1"/>
    <xf numFmtId="49" fontId="10" fillId="25" borderId="15" xfId="0" applyNumberFormat="1" applyFont="1" applyFill="1" applyBorder="1" applyAlignment="1">
      <alignment horizontal="left" vertical="center"/>
    </xf>
    <xf numFmtId="0" fontId="10" fillId="25" borderId="15" xfId="0" applyFont="1" applyFill="1" applyBorder="1"/>
    <xf numFmtId="0" fontId="10" fillId="25" borderId="19" xfId="0" applyFont="1" applyFill="1" applyBorder="1"/>
    <xf numFmtId="49" fontId="0" fillId="0" borderId="0" xfId="0" applyNumberFormat="1"/>
    <xf numFmtId="4" fontId="0" fillId="0" borderId="0" xfId="0" applyNumberFormat="1"/>
    <xf numFmtId="3" fontId="0" fillId="0" borderId="0" xfId="0" applyNumberFormat="1"/>
    <xf numFmtId="3" fontId="0" fillId="0" borderId="28" xfId="0" applyNumberFormat="1" applyBorder="1"/>
    <xf numFmtId="3" fontId="10" fillId="0" borderId="28" xfId="0" applyNumberFormat="1" applyFont="1" applyBorder="1"/>
    <xf numFmtId="3" fontId="10" fillId="0" borderId="29" xfId="0" applyNumberFormat="1" applyFont="1" applyBorder="1"/>
    <xf numFmtId="3" fontId="0" fillId="25" borderId="30" xfId="0" applyNumberFormat="1" applyFill="1" applyBorder="1"/>
    <xf numFmtId="3" fontId="9" fillId="26" borderId="31" xfId="0" applyNumberFormat="1" applyFont="1" applyFill="1" applyBorder="1" applyAlignment="1">
      <alignment vertical="center"/>
    </xf>
    <xf numFmtId="3" fontId="9" fillId="26" borderId="24" xfId="0" applyNumberFormat="1" applyFont="1" applyFill="1" applyBorder="1" applyAlignment="1">
      <alignment vertical="center"/>
    </xf>
    <xf numFmtId="3" fontId="9" fillId="26" borderId="24" xfId="0" applyNumberFormat="1" applyFont="1" applyFill="1" applyBorder="1" applyAlignment="1">
      <alignment vertical="center" wrapText="1"/>
    </xf>
    <xf numFmtId="3" fontId="9" fillId="26" borderId="32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32" xfId="0" applyNumberFormat="1" applyBorder="1"/>
    <xf numFmtId="3" fontId="0" fillId="0" borderId="17" xfId="0" applyNumberFormat="1" applyBorder="1" applyAlignment="1">
      <alignment horizontal="left" indent="1"/>
    </xf>
    <xf numFmtId="3" fontId="0" fillId="0" borderId="30" xfId="0" applyNumberFormat="1" applyBorder="1"/>
    <xf numFmtId="0" fontId="4" fillId="0" borderId="0" xfId="0" applyFont="1" applyAlignment="1">
      <alignment horizontal="center" shrinkToFit="1"/>
    </xf>
    <xf numFmtId="3" fontId="12" fillId="26" borderId="32" xfId="0" applyNumberFormat="1" applyFont="1" applyFill="1" applyBorder="1" applyAlignment="1">
      <alignment horizontal="center" vertical="center" wrapText="1" shrinkToFit="1"/>
    </xf>
    <xf numFmtId="3" fontId="9" fillId="26" borderId="32" xfId="0" applyNumberFormat="1" applyFont="1" applyFill="1" applyBorder="1" applyAlignment="1">
      <alignment horizontal="center" vertical="center" wrapText="1" shrinkToFit="1"/>
    </xf>
    <xf numFmtId="3" fontId="5" fillId="0" borderId="32" xfId="0" applyNumberFormat="1" applyFont="1" applyBorder="1" applyAlignment="1">
      <alignment horizontal="right" wrapText="1" shrinkToFit="1"/>
    </xf>
    <xf numFmtId="3" fontId="5" fillId="0" borderId="32" xfId="0" applyNumberFormat="1" applyFont="1" applyBorder="1" applyAlignment="1">
      <alignment horizontal="right" shrinkToFit="1"/>
    </xf>
    <xf numFmtId="3" fontId="0" fillId="0" borderId="32" xfId="0" applyNumberFormat="1" applyBorder="1" applyAlignment="1">
      <alignment shrinkToFit="1"/>
    </xf>
    <xf numFmtId="3" fontId="10" fillId="0" borderId="29" xfId="0" applyNumberFormat="1" applyFont="1" applyBorder="1" applyAlignment="1">
      <alignment wrapText="1" shrinkToFit="1"/>
    </xf>
    <xf numFmtId="3" fontId="10" fillId="0" borderId="29" xfId="0" applyNumberFormat="1" applyFon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25" borderId="30" xfId="0" applyNumberFormat="1" applyFill="1" applyBorder="1" applyAlignment="1">
      <alignment wrapText="1" shrinkToFit="1"/>
    </xf>
    <xf numFmtId="3" fontId="0" fillId="25" borderId="30" xfId="0" applyNumberFormat="1" applyFill="1" applyBorder="1" applyAlignment="1">
      <alignment shrinkToFit="1"/>
    </xf>
    <xf numFmtId="0" fontId="6" fillId="25" borderId="33" xfId="0" applyFont="1" applyFill="1" applyBorder="1" applyAlignment="1">
      <alignment horizontal="left" vertical="center" indent="1"/>
    </xf>
    <xf numFmtId="0" fontId="7" fillId="25" borderId="34" xfId="0" applyFont="1" applyFill="1" applyBorder="1" applyAlignment="1">
      <alignment horizontal="left" vertical="center"/>
    </xf>
    <xf numFmtId="0" fontId="0" fillId="25" borderId="34" xfId="0" applyFill="1" applyBorder="1" applyAlignment="1">
      <alignment horizontal="left" vertical="center"/>
    </xf>
    <xf numFmtId="4" fontId="6" fillId="25" borderId="34" xfId="0" applyNumberFormat="1" applyFont="1" applyFill="1" applyBorder="1" applyAlignment="1">
      <alignment horizontal="left" vertical="center"/>
    </xf>
    <xf numFmtId="49" fontId="0" fillId="25" borderId="35" xfId="0" applyNumberFormat="1" applyFill="1" applyBorder="1" applyAlignment="1">
      <alignment horizontal="left" vertical="center"/>
    </xf>
    <xf numFmtId="0" fontId="0" fillId="25" borderId="34" xfId="0" applyFill="1" applyBorder="1"/>
    <xf numFmtId="49" fontId="10" fillId="25" borderId="35" xfId="0" applyNumberFormat="1" applyFont="1" applyFill="1" applyBorder="1" applyAlignment="1">
      <alignment horizontal="left" vertical="center"/>
    </xf>
    <xf numFmtId="0" fontId="17" fillId="0" borderId="0" xfId="0" applyFont="1" applyAlignment="1">
      <alignment wrapText="1"/>
    </xf>
    <xf numFmtId="0" fontId="8" fillId="0" borderId="0" xfId="0" applyFont="1"/>
    <xf numFmtId="0" fontId="18" fillId="0" borderId="28" xfId="0" applyFont="1" applyBorder="1" applyAlignment="1">
      <alignment horizontal="center" vertical="center" wrapText="1"/>
    </xf>
    <xf numFmtId="0" fontId="9" fillId="0" borderId="28" xfId="0" applyFont="1" applyBorder="1" applyAlignment="1">
      <alignment vertical="center"/>
    </xf>
    <xf numFmtId="0" fontId="9" fillId="0" borderId="28" xfId="0" applyFont="1" applyBorder="1"/>
    <xf numFmtId="0" fontId="18" fillId="26" borderId="31" xfId="0" applyFont="1" applyFill="1" applyBorder="1" applyAlignment="1">
      <alignment horizontal="center" vertical="center" wrapText="1"/>
    </xf>
    <xf numFmtId="0" fontId="18" fillId="26" borderId="24" xfId="0" applyFont="1" applyFill="1" applyBorder="1" applyAlignment="1">
      <alignment horizontal="center" vertical="center" wrapText="1"/>
    </xf>
    <xf numFmtId="0" fontId="9" fillId="25" borderId="17" xfId="0" applyFont="1" applyFill="1" applyBorder="1"/>
    <xf numFmtId="0" fontId="9" fillId="25" borderId="15" xfId="0" applyFont="1" applyFill="1" applyBorder="1"/>
    <xf numFmtId="0" fontId="18" fillId="26" borderId="32" xfId="0" applyFont="1" applyFill="1" applyBorder="1" applyAlignment="1">
      <alignment horizontal="center" vertical="center" wrapText="1"/>
    </xf>
    <xf numFmtId="4" fontId="9" fillId="0" borderId="29" xfId="0" applyNumberFormat="1" applyFont="1" applyBorder="1" applyAlignment="1">
      <alignment vertical="center"/>
    </xf>
    <xf numFmtId="4" fontId="9" fillId="25" borderId="30" xfId="0" applyNumberFormat="1" applyFont="1" applyFill="1" applyBorder="1"/>
    <xf numFmtId="4" fontId="9" fillId="0" borderId="32" xfId="0" applyNumberFormat="1" applyFont="1" applyBorder="1" applyAlignment="1">
      <alignment vertical="center"/>
    </xf>
    <xf numFmtId="4" fontId="9" fillId="0" borderId="30" xfId="0" applyNumberFormat="1" applyFont="1" applyBorder="1" applyAlignment="1">
      <alignment vertical="center"/>
    </xf>
    <xf numFmtId="3" fontId="9" fillId="0" borderId="29" xfId="0" applyNumberFormat="1" applyFont="1" applyBorder="1" applyAlignment="1">
      <alignment vertical="center"/>
    </xf>
    <xf numFmtId="3" fontId="9" fillId="0" borderId="30" xfId="0" applyNumberFormat="1" applyFont="1" applyBorder="1" applyAlignment="1">
      <alignment vertical="center"/>
    </xf>
    <xf numFmtId="3" fontId="9" fillId="25" borderId="30" xfId="0" applyNumberFormat="1" applyFont="1" applyFill="1" applyBorder="1"/>
    <xf numFmtId="4" fontId="9" fillId="0" borderId="29" xfId="0" applyNumberFormat="1" applyFont="1" applyBorder="1" applyAlignment="1">
      <alignment horizontal="center" vertical="center"/>
    </xf>
    <xf numFmtId="4" fontId="9" fillId="0" borderId="30" xfId="0" applyNumberFormat="1" applyFont="1" applyBorder="1" applyAlignment="1">
      <alignment horizontal="center" vertical="center"/>
    </xf>
    <xf numFmtId="4" fontId="9" fillId="25" borderId="30" xfId="0" applyNumberFormat="1" applyFont="1" applyFill="1" applyBorder="1" applyAlignment="1">
      <alignment horizontal="center"/>
    </xf>
    <xf numFmtId="49" fontId="0" fillId="0" borderId="10" xfId="0" applyNumberFormat="1" applyBorder="1"/>
    <xf numFmtId="0" fontId="0" fillId="25" borderId="27" xfId="0" applyFill="1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19" fillId="0" borderId="0" xfId="0" applyFont="1"/>
    <xf numFmtId="0" fontId="19" fillId="0" borderId="28" xfId="0" applyFont="1" applyBorder="1" applyAlignment="1">
      <alignment vertical="top"/>
    </xf>
    <xf numFmtId="0" fontId="0" fillId="26" borderId="32" xfId="0" applyFill="1" applyBorder="1" applyAlignment="1">
      <alignment wrapText="1"/>
    </xf>
    <xf numFmtId="0" fontId="0" fillId="25" borderId="17" xfId="0" applyFill="1" applyBorder="1" applyAlignment="1">
      <alignment vertical="top"/>
    </xf>
    <xf numFmtId="0" fontId="20" fillId="0" borderId="0" xfId="0" applyFont="1" applyAlignment="1">
      <alignment wrapText="1"/>
    </xf>
    <xf numFmtId="0" fontId="19" fillId="0" borderId="29" xfId="0" applyFont="1" applyBorder="1" applyAlignment="1">
      <alignment horizontal="center" vertical="top" shrinkToFit="1"/>
    </xf>
    <xf numFmtId="0" fontId="0" fillId="25" borderId="30" xfId="0" applyFill="1" applyBorder="1" applyAlignment="1">
      <alignment horizontal="center" vertical="top" shrinkToFit="1"/>
    </xf>
    <xf numFmtId="164" fontId="19" fillId="0" borderId="29" xfId="0" applyNumberFormat="1" applyFont="1" applyBorder="1" applyAlignment="1">
      <alignment vertical="top" shrinkToFit="1"/>
    </xf>
    <xf numFmtId="164" fontId="0" fillId="25" borderId="30" xfId="0" applyNumberFormat="1" applyFill="1" applyBorder="1" applyAlignment="1">
      <alignment vertical="top" shrinkToFit="1"/>
    </xf>
    <xf numFmtId="4" fontId="19" fillId="0" borderId="29" xfId="0" applyNumberFormat="1" applyFont="1" applyBorder="1" applyAlignment="1">
      <alignment vertical="top" shrinkToFit="1"/>
    </xf>
    <xf numFmtId="4" fontId="19" fillId="0" borderId="28" xfId="0" applyNumberFormat="1" applyFont="1" applyBorder="1" applyAlignment="1">
      <alignment vertical="top" shrinkToFit="1"/>
    </xf>
    <xf numFmtId="4" fontId="0" fillId="25" borderId="30" xfId="0" applyNumberFormat="1" applyFill="1" applyBorder="1" applyAlignment="1">
      <alignment vertical="top" shrinkToFit="1"/>
    </xf>
    <xf numFmtId="4" fontId="0" fillId="25" borderId="17" xfId="0" applyNumberFormat="1" applyFill="1" applyBorder="1" applyAlignment="1">
      <alignment vertical="top" shrinkToFit="1"/>
    </xf>
    <xf numFmtId="0" fontId="19" fillId="0" borderId="17" xfId="0" applyFont="1" applyBorder="1" applyAlignment="1">
      <alignment vertical="top"/>
    </xf>
    <xf numFmtId="4" fontId="19" fillId="0" borderId="30" xfId="0" applyNumberFormat="1" applyFont="1" applyBorder="1" applyAlignment="1">
      <alignment vertical="top" shrinkToFit="1"/>
    </xf>
    <xf numFmtId="0" fontId="19" fillId="0" borderId="29" xfId="0" applyFont="1" applyBorder="1" applyAlignment="1">
      <alignment horizontal="left" vertical="top" wrapText="1"/>
    </xf>
    <xf numFmtId="0" fontId="0" fillId="25" borderId="30" xfId="0" applyFill="1" applyBorder="1" applyAlignment="1">
      <alignment horizontal="left" vertical="top" wrapText="1"/>
    </xf>
    <xf numFmtId="0" fontId="19" fillId="0" borderId="28" xfId="0" applyFont="1" applyBorder="1" applyAlignment="1">
      <alignment horizontal="left" vertical="top"/>
    </xf>
    <xf numFmtId="0" fontId="19" fillId="0" borderId="28" xfId="0" applyFont="1" applyBorder="1" applyAlignment="1">
      <alignment horizontal="left" vertical="top" wrapText="1"/>
    </xf>
    <xf numFmtId="164" fontId="19" fillId="0" borderId="36" xfId="0" applyNumberFormat="1" applyFont="1" applyBorder="1" applyAlignment="1">
      <alignment vertical="top" shrinkToFit="1"/>
    </xf>
    <xf numFmtId="164" fontId="19" fillId="0" borderId="0" xfId="0" applyNumberFormat="1" applyFont="1" applyAlignment="1">
      <alignment vertical="top" shrinkToFit="1"/>
    </xf>
    <xf numFmtId="0" fontId="19" fillId="0" borderId="17" xfId="0" applyFont="1" applyBorder="1" applyAlignment="1">
      <alignment horizontal="left" vertical="top" wrapText="1"/>
    </xf>
    <xf numFmtId="0" fontId="19" fillId="0" borderId="30" xfId="0" applyFont="1" applyBorder="1" applyAlignment="1">
      <alignment horizontal="center" vertical="top" shrinkToFit="1"/>
    </xf>
    <xf numFmtId="164" fontId="19" fillId="0" borderId="15" xfId="0" applyNumberFormat="1" applyFont="1" applyBorder="1" applyAlignment="1">
      <alignment vertical="top" shrinkToFit="1"/>
    </xf>
    <xf numFmtId="0" fontId="19" fillId="0" borderId="28" xfId="0" applyFont="1" applyBorder="1" applyAlignment="1">
      <alignment horizontal="left" wrapText="1"/>
    </xf>
    <xf numFmtId="0" fontId="19" fillId="0" borderId="29" xfId="0" applyFont="1" applyBorder="1" applyAlignment="1">
      <alignment horizontal="center"/>
    </xf>
    <xf numFmtId="4" fontId="40" fillId="0" borderId="29" xfId="29" applyNumberFormat="1" applyFont="1" applyBorder="1" applyAlignment="1">
      <alignment vertical="top"/>
    </xf>
    <xf numFmtId="164" fontId="19" fillId="0" borderId="29" xfId="0" applyNumberFormat="1" applyFont="1" applyBorder="1" applyAlignment="1">
      <alignment horizontal="right" vertical="top" shrinkToFit="1"/>
    </xf>
    <xf numFmtId="167" fontId="40" fillId="0" borderId="29" xfId="29" applyNumberFormat="1" applyFont="1" applyBorder="1" applyAlignment="1">
      <alignment horizontal="center" wrapText="1"/>
    </xf>
    <xf numFmtId="166" fontId="40" fillId="0" borderId="36" xfId="29" applyNumberFormat="1" applyFont="1" applyBorder="1" applyAlignment="1">
      <alignment horizontal="right" wrapText="1"/>
    </xf>
    <xf numFmtId="166" fontId="40" fillId="0" borderId="36" xfId="29" applyNumberFormat="1" applyFont="1" applyBorder="1" applyAlignment="1">
      <alignment horizontal="right"/>
    </xf>
    <xf numFmtId="4" fontId="40" fillId="0" borderId="29" xfId="29" applyNumberFormat="1" applyFont="1" applyBorder="1"/>
    <xf numFmtId="0" fontId="19" fillId="0" borderId="30" xfId="0" applyFont="1" applyBorder="1" applyAlignment="1">
      <alignment horizontal="left" vertical="top"/>
    </xf>
    <xf numFmtId="49" fontId="9" fillId="0" borderId="28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4" fontId="9" fillId="0" borderId="27" xfId="0" applyNumberFormat="1" applyFont="1" applyBorder="1" applyAlignment="1">
      <alignment vertical="center"/>
    </xf>
    <xf numFmtId="0" fontId="0" fillId="26" borderId="27" xfId="0" applyFill="1" applyBorder="1"/>
    <xf numFmtId="49" fontId="0" fillId="26" borderId="27" xfId="0" applyNumberFormat="1" applyFill="1" applyBorder="1"/>
    <xf numFmtId="0" fontId="0" fillId="26" borderId="27" xfId="0" applyFill="1" applyBorder="1" applyAlignment="1">
      <alignment horizontal="center"/>
    </xf>
    <xf numFmtId="0" fontId="0" fillId="26" borderId="21" xfId="0" applyFill="1" applyBorder="1"/>
    <xf numFmtId="167" fontId="40" fillId="0" borderId="28" xfId="29" applyNumberFormat="1" applyFont="1" applyBorder="1" applyAlignment="1">
      <alignment horizontal="center" wrapText="1"/>
    </xf>
    <xf numFmtId="164" fontId="40" fillId="0" borderId="28" xfId="29" applyNumberFormat="1" applyFont="1" applyBorder="1" applyAlignment="1">
      <alignment horizontal="right" wrapText="1"/>
    </xf>
    <xf numFmtId="4" fontId="40" fillId="0" borderId="28" xfId="29" applyNumberFormat="1" applyFont="1" applyBorder="1"/>
    <xf numFmtId="0" fontId="19" fillId="0" borderId="36" xfId="0" applyFont="1" applyBorder="1" applyAlignment="1">
      <alignment horizontal="center" vertical="top" shrinkToFit="1"/>
    </xf>
    <xf numFmtId="0" fontId="41" fillId="0" borderId="0" xfId="0" applyFont="1"/>
    <xf numFmtId="49" fontId="7" fillId="25" borderId="0" xfId="0" applyNumberFormat="1" applyFont="1" applyFill="1" applyAlignment="1">
      <alignment horizontal="left" vertical="center"/>
    </xf>
    <xf numFmtId="49" fontId="7" fillId="25" borderId="15" xfId="0" applyNumberFormat="1" applyFont="1" applyFill="1" applyBorder="1" applyAlignment="1">
      <alignment horizontal="left" vertical="center"/>
    </xf>
    <xf numFmtId="0" fontId="42" fillId="0" borderId="29" xfId="0" applyFont="1" applyBorder="1" applyAlignment="1">
      <alignment horizontal="center" vertical="top" shrinkToFit="1"/>
    </xf>
    <xf numFmtId="164" fontId="42" fillId="0" borderId="29" xfId="0" applyNumberFormat="1" applyFont="1" applyBorder="1" applyAlignment="1">
      <alignment vertical="top" shrinkToFit="1"/>
    </xf>
    <xf numFmtId="4" fontId="42" fillId="0" borderId="29" xfId="0" applyNumberFormat="1" applyFont="1" applyBorder="1" applyAlignment="1">
      <alignment vertical="top" shrinkToFit="1"/>
    </xf>
    <xf numFmtId="0" fontId="42" fillId="0" borderId="0" xfId="0" applyFont="1" applyAlignment="1">
      <alignment horizontal="left" vertical="top" wrapText="1"/>
    </xf>
    <xf numFmtId="0" fontId="42" fillId="0" borderId="36" xfId="0" applyFont="1" applyBorder="1" applyAlignment="1">
      <alignment horizontal="left" vertical="top" wrapText="1"/>
    </xf>
    <xf numFmtId="164" fontId="42" fillId="0" borderId="0" xfId="0" applyNumberFormat="1" applyFont="1" applyAlignment="1">
      <alignment vertical="top" shrinkToFit="1"/>
    </xf>
    <xf numFmtId="4" fontId="42" fillId="0" borderId="28" xfId="29" applyNumberFormat="1" applyFont="1" applyBorder="1" applyAlignment="1">
      <alignment vertical="top"/>
    </xf>
    <xf numFmtId="0" fontId="42" fillId="0" borderId="29" xfId="29" applyFont="1" applyBorder="1" applyAlignment="1">
      <alignment horizontal="center" vertical="top"/>
    </xf>
    <xf numFmtId="49" fontId="7" fillId="0" borderId="15" xfId="0" applyNumberFormat="1" applyFont="1" applyBorder="1" applyAlignment="1">
      <alignment horizontal="right" vertical="center"/>
    </xf>
    <xf numFmtId="49" fontId="5" fillId="0" borderId="29" xfId="0" applyNumberFormat="1" applyFont="1" applyBorder="1" applyAlignment="1">
      <alignment vertical="center"/>
    </xf>
    <xf numFmtId="49" fontId="5" fillId="0" borderId="28" xfId="0" applyNumberFormat="1" applyFont="1" applyBorder="1" applyAlignment="1">
      <alignment vertical="center"/>
    </xf>
    <xf numFmtId="49" fontId="5" fillId="0" borderId="17" xfId="0" applyNumberFormat="1" applyFont="1" applyBorder="1" applyAlignment="1">
      <alignment vertical="center"/>
    </xf>
    <xf numFmtId="0" fontId="19" fillId="27" borderId="29" xfId="0" applyFont="1" applyFill="1" applyBorder="1" applyAlignment="1">
      <alignment horizontal="left" vertical="top" wrapText="1"/>
    </xf>
    <xf numFmtId="0" fontId="42" fillId="27" borderId="29" xfId="0" applyFont="1" applyFill="1" applyBorder="1" applyAlignment="1">
      <alignment horizontal="left" vertical="top" wrapText="1"/>
    </xf>
    <xf numFmtId="0" fontId="42" fillId="27" borderId="28" xfId="0" applyFont="1" applyFill="1" applyBorder="1" applyAlignment="1">
      <alignment horizontal="left" vertical="top" wrapText="1"/>
    </xf>
    <xf numFmtId="0" fontId="42" fillId="27" borderId="28" xfId="29" applyFont="1" applyFill="1" applyBorder="1"/>
    <xf numFmtId="0" fontId="40" fillId="27" borderId="29" xfId="29" applyFont="1" applyFill="1" applyBorder="1"/>
    <xf numFmtId="0" fontId="40" fillId="27" borderId="28" xfId="29" applyFont="1" applyFill="1" applyBorder="1"/>
    <xf numFmtId="0" fontId="42" fillId="0" borderId="29" xfId="0" applyFont="1" applyBorder="1" applyAlignment="1">
      <alignment horizontal="left" vertical="top" wrapText="1"/>
    </xf>
    <xf numFmtId="49" fontId="13" fillId="25" borderId="0" xfId="0" applyNumberFormat="1" applyFont="1" applyFill="1" applyAlignment="1">
      <alignment horizontal="left" vertical="center"/>
    </xf>
    <xf numFmtId="0" fontId="42" fillId="0" borderId="29" xfId="47" applyFont="1" applyBorder="1" applyAlignment="1">
      <alignment vertical="top" wrapText="1"/>
    </xf>
    <xf numFmtId="0" fontId="19" fillId="0" borderId="28" xfId="0" applyFont="1" applyBorder="1" applyAlignment="1">
      <alignment wrapText="1"/>
    </xf>
    <xf numFmtId="0" fontId="5" fillId="24" borderId="0" xfId="0" applyFont="1" applyFill="1" applyAlignment="1">
      <alignment horizontal="left" wrapText="1"/>
    </xf>
    <xf numFmtId="0" fontId="0" fillId="0" borderId="0" xfId="0" applyAlignment="1">
      <alignment wrapText="1"/>
    </xf>
    <xf numFmtId="49" fontId="9" fillId="0" borderId="28" xfId="0" applyNumberFormat="1" applyFont="1" applyBorder="1" applyAlignment="1">
      <alignment vertical="center" wrapText="1"/>
    </xf>
    <xf numFmtId="49" fontId="9" fillId="0" borderId="0" xfId="0" applyNumberFormat="1" applyFont="1" applyAlignment="1">
      <alignment vertical="center" wrapText="1"/>
    </xf>
    <xf numFmtId="49" fontId="9" fillId="0" borderId="17" xfId="0" applyNumberFormat="1" applyFont="1" applyBorder="1" applyAlignment="1">
      <alignment vertical="center" wrapText="1"/>
    </xf>
    <xf numFmtId="49" fontId="9" fillId="0" borderId="15" xfId="0" applyNumberFormat="1" applyFont="1" applyBorder="1" applyAlignment="1">
      <alignment vertical="center" wrapText="1"/>
    </xf>
    <xf numFmtId="0" fontId="10" fillId="0" borderId="15" xfId="0" applyFont="1" applyBorder="1" applyAlignment="1">
      <alignment horizontal="left" vertical="center"/>
    </xf>
    <xf numFmtId="3" fontId="0" fillId="0" borderId="24" xfId="0" applyNumberFormat="1" applyBorder="1"/>
    <xf numFmtId="3" fontId="0" fillId="0" borderId="24" xfId="0" applyNumberFormat="1" applyBorder="1" applyAlignment="1">
      <alignment wrapText="1"/>
    </xf>
    <xf numFmtId="3" fontId="10" fillId="0" borderId="0" xfId="0" applyNumberFormat="1" applyFont="1"/>
    <xf numFmtId="3" fontId="10" fillId="0" borderId="0" xfId="0" applyNumberFormat="1" applyFont="1" applyAlignment="1">
      <alignment wrapText="1"/>
    </xf>
    <xf numFmtId="3" fontId="0" fillId="0" borderId="15" xfId="0" applyNumberFormat="1" applyBorder="1"/>
    <xf numFmtId="3" fontId="0" fillId="0" borderId="15" xfId="0" applyNumberFormat="1" applyBorder="1" applyAlignment="1">
      <alignment wrapText="1"/>
    </xf>
    <xf numFmtId="3" fontId="0" fillId="25" borderId="21" xfId="0" applyNumberFormat="1" applyFill="1" applyBorder="1"/>
    <xf numFmtId="3" fontId="0" fillId="25" borderId="18" xfId="0" applyNumberFormat="1" applyFill="1" applyBorder="1"/>
    <xf numFmtId="3" fontId="0" fillId="25" borderId="37" xfId="0" applyNumberFormat="1" applyFill="1" applyBorder="1"/>
    <xf numFmtId="0" fontId="0" fillId="0" borderId="24" xfId="0" applyBorder="1" applyAlignment="1">
      <alignment horizontal="center"/>
    </xf>
    <xf numFmtId="4" fontId="13" fillId="0" borderId="21" xfId="0" applyNumberFormat="1" applyFont="1" applyBorder="1" applyAlignment="1">
      <alignment horizontal="right" vertical="center"/>
    </xf>
    <xf numFmtId="4" fontId="13" fillId="0" borderId="18" xfId="0" applyNumberFormat="1" applyFont="1" applyBorder="1" applyAlignment="1">
      <alignment horizontal="right" vertical="center"/>
    </xf>
    <xf numFmtId="4" fontId="13" fillId="0" borderId="21" xfId="0" applyNumberFormat="1" applyFont="1" applyBorder="1" applyAlignment="1">
      <alignment vertical="center"/>
    </xf>
    <xf numFmtId="4" fontId="13" fillId="0" borderId="18" xfId="0" applyNumberFormat="1" applyFont="1" applyBorder="1" applyAlignment="1">
      <alignment vertical="center"/>
    </xf>
    <xf numFmtId="4" fontId="15" fillId="0" borderId="21" xfId="0" applyNumberFormat="1" applyFont="1" applyBorder="1" applyAlignment="1">
      <alignment horizontal="right" vertical="center" indent="1"/>
    </xf>
    <xf numFmtId="4" fontId="15" fillId="0" borderId="37" xfId="0" applyNumberFormat="1" applyFont="1" applyBorder="1" applyAlignment="1">
      <alignment horizontal="right" vertical="center" indent="1"/>
    </xf>
    <xf numFmtId="4" fontId="15" fillId="0" borderId="22" xfId="0" applyNumberFormat="1" applyFont="1" applyBorder="1" applyAlignment="1">
      <alignment horizontal="right" vertical="center" indent="1"/>
    </xf>
    <xf numFmtId="4" fontId="13" fillId="0" borderId="21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4" fontId="13" fillId="0" borderId="17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/>
    </xf>
    <xf numFmtId="4" fontId="13" fillId="0" borderId="24" xfId="0" applyNumberFormat="1" applyFont="1" applyBorder="1" applyAlignment="1">
      <alignment horizontal="right" vertical="center"/>
    </xf>
    <xf numFmtId="4" fontId="14" fillId="25" borderId="34" xfId="0" applyNumberFormat="1" applyFont="1" applyFill="1" applyBorder="1" applyAlignment="1">
      <alignment horizontal="right" vertical="center"/>
    </xf>
    <xf numFmtId="4" fontId="13" fillId="0" borderId="37" xfId="0" applyNumberFormat="1" applyFont="1" applyBorder="1" applyAlignment="1">
      <alignment horizontal="right" vertical="center" indent="1"/>
    </xf>
    <xf numFmtId="2" fontId="14" fillId="25" borderId="34" xfId="0" applyNumberFormat="1" applyFont="1" applyFill="1" applyBorder="1" applyAlignment="1">
      <alignment horizontal="right" vertical="center"/>
    </xf>
    <xf numFmtId="1" fontId="0" fillId="0" borderId="15" xfId="0" applyNumberFormat="1" applyBorder="1" applyAlignment="1">
      <alignment horizontal="right" indent="1"/>
    </xf>
    <xf numFmtId="0" fontId="10" fillId="0" borderId="24" xfId="0" applyFont="1" applyBorder="1" applyAlignment="1">
      <alignment horizontal="left" vertical="center"/>
    </xf>
    <xf numFmtId="0" fontId="0" fillId="0" borderId="15" xfId="0" applyBorder="1" applyAlignment="1">
      <alignment horizontal="right" indent="1"/>
    </xf>
    <xf numFmtId="0" fontId="0" fillId="0" borderId="19" xfId="0" applyBorder="1" applyAlignment="1">
      <alignment horizontal="right" indent="1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 wrapText="1"/>
    </xf>
    <xf numFmtId="49" fontId="0" fillId="0" borderId="18" xfId="0" applyNumberFormat="1" applyBorder="1" applyAlignment="1">
      <alignment vertical="center" shrinkToFit="1"/>
    </xf>
    <xf numFmtId="49" fontId="0" fillId="0" borderId="37" xfId="0" applyNumberFormat="1" applyBorder="1" applyAlignment="1">
      <alignment vertical="center" shrinkToFit="1"/>
    </xf>
    <xf numFmtId="0" fontId="8" fillId="0" borderId="0" xfId="0" applyFont="1" applyAlignment="1">
      <alignment horizontal="center"/>
    </xf>
    <xf numFmtId="49" fontId="0" fillId="0" borderId="18" xfId="0" applyNumberForma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7" xfId="0" applyBorder="1" applyAlignment="1">
      <alignment vertical="center"/>
    </xf>
    <xf numFmtId="49" fontId="0" fillId="25" borderId="18" xfId="0" applyNumberFormat="1" applyFill="1" applyBorder="1" applyAlignment="1">
      <alignment vertical="center"/>
    </xf>
    <xf numFmtId="0" fontId="0" fillId="25" borderId="18" xfId="0" applyFill="1" applyBorder="1" applyAlignment="1">
      <alignment vertical="center"/>
    </xf>
    <xf numFmtId="0" fontId="0" fillId="25" borderId="37" xfId="0" applyFill="1" applyBorder="1" applyAlignment="1">
      <alignment vertical="center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Chybně 2" xfId="20" xr:uid="{00000000-0005-0000-0000-000013000000}"/>
    <cellStyle name="Kontrolní buňka 2" xfId="21" xr:uid="{00000000-0005-0000-0000-000014000000}"/>
    <cellStyle name="Nadpis 1 2" xfId="22" xr:uid="{00000000-0005-0000-0000-000015000000}"/>
    <cellStyle name="Nadpis 2 2" xfId="23" xr:uid="{00000000-0005-0000-0000-000016000000}"/>
    <cellStyle name="Nadpis 3 2" xfId="24" xr:uid="{00000000-0005-0000-0000-000017000000}"/>
    <cellStyle name="Nadpis 4 2" xfId="25" xr:uid="{00000000-0005-0000-0000-000018000000}"/>
    <cellStyle name="Název 2" xfId="26" xr:uid="{00000000-0005-0000-0000-000019000000}"/>
    <cellStyle name="Neutrální 2" xfId="27" xr:uid="{00000000-0005-0000-0000-00001A000000}"/>
    <cellStyle name="Normal_A" xfId="28" xr:uid="{00000000-0005-0000-0000-00001B000000}"/>
    <cellStyle name="Normální" xfId="0" builtinId="0"/>
    <cellStyle name="normální 2" xfId="29" xr:uid="{00000000-0005-0000-0000-00001D000000}"/>
    <cellStyle name="Normální 2 2" xfId="30" xr:uid="{00000000-0005-0000-0000-00001E000000}"/>
    <cellStyle name="Normální 3" xfId="31" xr:uid="{00000000-0005-0000-0000-00001F000000}"/>
    <cellStyle name="Normální 4" xfId="32" xr:uid="{00000000-0005-0000-0000-000020000000}"/>
    <cellStyle name="normální_POL.XLS" xfId="47" xr:uid="{F7A1B5BF-1193-4514-985D-B1F1327F7653}"/>
    <cellStyle name="Poznámka 2" xfId="33" xr:uid="{00000000-0005-0000-0000-000021000000}"/>
    <cellStyle name="Propojená buňka 2" xfId="34" xr:uid="{00000000-0005-0000-0000-000022000000}"/>
    <cellStyle name="Správně 2" xfId="35" xr:uid="{00000000-0005-0000-0000-000023000000}"/>
    <cellStyle name="Text upozornění 2" xfId="36" xr:uid="{00000000-0005-0000-0000-000024000000}"/>
    <cellStyle name="Vstup 2" xfId="37" xr:uid="{00000000-0005-0000-0000-000025000000}"/>
    <cellStyle name="Výpočet 2" xfId="38" xr:uid="{00000000-0005-0000-0000-000026000000}"/>
    <cellStyle name="Výstup 2" xfId="39" xr:uid="{00000000-0005-0000-0000-000027000000}"/>
    <cellStyle name="Vysvětlující text 2" xfId="40" xr:uid="{00000000-0005-0000-0000-000028000000}"/>
    <cellStyle name="Zvýraznění 1 2" xfId="41" xr:uid="{00000000-0005-0000-0000-000029000000}"/>
    <cellStyle name="Zvýraznění 2 2" xfId="42" xr:uid="{00000000-0005-0000-0000-00002A000000}"/>
    <cellStyle name="Zvýraznění 3 2" xfId="43" xr:uid="{00000000-0005-0000-0000-00002B000000}"/>
    <cellStyle name="Zvýraznění 4 2" xfId="44" xr:uid="{00000000-0005-0000-0000-00002C000000}"/>
    <cellStyle name="Zvýraznění 5 2" xfId="45" xr:uid="{00000000-0005-0000-0000-00002D000000}"/>
    <cellStyle name="Zvýraznění 6 2" xfId="46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RV-APL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ColWidth="8.85546875" defaultRowHeight="12.75" x14ac:dyDescent="0.2"/>
  <sheetData>
    <row r="1" spans="1:7" x14ac:dyDescent="0.2">
      <c r="A1" s="28" t="s">
        <v>40</v>
      </c>
    </row>
    <row r="2" spans="1:7" ht="57.75" customHeight="1" x14ac:dyDescent="0.2">
      <c r="A2" s="214" t="s">
        <v>41</v>
      </c>
      <c r="B2" s="214"/>
      <c r="C2" s="214"/>
      <c r="D2" s="214"/>
      <c r="E2" s="214"/>
      <c r="F2" s="214"/>
      <c r="G2" s="21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70"/>
  <sheetViews>
    <sheetView showGridLines="0" tabSelected="1" topLeftCell="B1" zoomScaleNormal="100" zoomScaleSheetLayoutView="75" workbookViewId="0">
      <selection activeCell="M13" sqref="M1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38</v>
      </c>
      <c r="B1" s="240" t="s">
        <v>4</v>
      </c>
      <c r="C1" s="241"/>
      <c r="D1" s="241"/>
      <c r="E1" s="241"/>
      <c r="F1" s="241"/>
      <c r="G1" s="241"/>
      <c r="H1" s="241"/>
      <c r="I1" s="241"/>
      <c r="J1" s="242"/>
    </row>
    <row r="2" spans="1:15" ht="23.25" customHeight="1" x14ac:dyDescent="0.2">
      <c r="A2" s="3"/>
      <c r="B2" s="73" t="s">
        <v>24</v>
      </c>
      <c r="C2" s="74"/>
      <c r="D2" s="75" t="s">
        <v>47</v>
      </c>
      <c r="E2" s="211" t="s">
        <v>200</v>
      </c>
      <c r="F2" s="76"/>
      <c r="G2" s="76"/>
      <c r="H2" s="76"/>
      <c r="I2" s="76"/>
      <c r="J2" s="77"/>
      <c r="O2" s="1"/>
    </row>
    <row r="3" spans="1:15" ht="23.25" customHeight="1" x14ac:dyDescent="0.2">
      <c r="A3" s="3"/>
      <c r="B3" s="78" t="s">
        <v>45</v>
      </c>
      <c r="C3" s="74"/>
      <c r="D3" s="79" t="s">
        <v>43</v>
      </c>
      <c r="E3" s="190" t="s">
        <v>185</v>
      </c>
      <c r="F3" s="80"/>
      <c r="G3" s="80"/>
      <c r="H3" s="74"/>
      <c r="I3" s="81"/>
      <c r="J3" s="82"/>
    </row>
    <row r="4" spans="1:15" ht="23.25" customHeight="1" x14ac:dyDescent="0.2">
      <c r="A4" s="70">
        <v>7136</v>
      </c>
      <c r="B4" s="83" t="s">
        <v>46</v>
      </c>
      <c r="C4" s="84"/>
      <c r="D4" s="85" t="s">
        <v>43</v>
      </c>
      <c r="E4" s="191" t="s">
        <v>185</v>
      </c>
      <c r="F4" s="86"/>
      <c r="G4" s="86"/>
      <c r="H4" s="86"/>
      <c r="I4" s="86"/>
      <c r="J4" s="87"/>
    </row>
    <row r="5" spans="1:15" ht="24" customHeight="1" x14ac:dyDescent="0.2">
      <c r="A5" s="3"/>
      <c r="B5" s="40" t="s">
        <v>23</v>
      </c>
      <c r="D5" s="72" t="s">
        <v>48</v>
      </c>
      <c r="E5" s="23"/>
      <c r="F5" s="23"/>
      <c r="G5" s="23"/>
      <c r="H5" s="25" t="s">
        <v>42</v>
      </c>
      <c r="I5" s="72" t="s">
        <v>51</v>
      </c>
      <c r="J5" s="9"/>
    </row>
    <row r="6" spans="1:15" ht="15.75" customHeight="1" x14ac:dyDescent="0.2">
      <c r="A6" s="3"/>
      <c r="B6" s="35"/>
      <c r="C6" s="23"/>
      <c r="D6" s="72" t="s">
        <v>49</v>
      </c>
      <c r="E6" s="23"/>
      <c r="F6" s="23"/>
      <c r="G6" s="23"/>
      <c r="H6" s="25" t="s">
        <v>36</v>
      </c>
      <c r="I6" s="72" t="s">
        <v>52</v>
      </c>
      <c r="J6" s="9"/>
    </row>
    <row r="7" spans="1:15" ht="15.75" customHeight="1" x14ac:dyDescent="0.2">
      <c r="A7" s="3"/>
      <c r="B7" s="36"/>
      <c r="C7" s="200" t="s">
        <v>175</v>
      </c>
      <c r="D7" s="71" t="s">
        <v>50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21</v>
      </c>
      <c r="D8" s="29"/>
      <c r="H8" s="25" t="s">
        <v>42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36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20</v>
      </c>
      <c r="D11" s="250"/>
      <c r="E11" s="250"/>
      <c r="F11" s="250"/>
      <c r="G11" s="250"/>
      <c r="H11" s="25" t="s">
        <v>42</v>
      </c>
      <c r="I11" s="29"/>
      <c r="J11" s="9"/>
    </row>
    <row r="12" spans="1:15" ht="15.75" customHeight="1" x14ac:dyDescent="0.2">
      <c r="A12" s="3"/>
      <c r="B12" s="35"/>
      <c r="C12" s="23"/>
      <c r="D12" s="253"/>
      <c r="E12" s="253"/>
      <c r="F12" s="253"/>
      <c r="G12" s="253"/>
      <c r="H12" s="25" t="s">
        <v>36</v>
      </c>
      <c r="I12" s="29"/>
      <c r="J12" s="9"/>
    </row>
    <row r="13" spans="1:15" ht="15.75" customHeight="1" x14ac:dyDescent="0.2">
      <c r="A13" s="3"/>
      <c r="B13" s="36"/>
      <c r="C13" s="24"/>
      <c r="D13" s="220"/>
      <c r="E13" s="220"/>
      <c r="F13" s="220"/>
      <c r="G13" s="220"/>
      <c r="H13" s="26"/>
      <c r="I13" s="30"/>
      <c r="J13" s="43"/>
    </row>
    <row r="14" spans="1:15" ht="24" customHeight="1" x14ac:dyDescent="0.2">
      <c r="A14" s="3"/>
      <c r="B14" s="56" t="s">
        <v>22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34</v>
      </c>
      <c r="C15" s="62"/>
      <c r="D15" s="15"/>
      <c r="E15" s="249"/>
      <c r="F15" s="249"/>
      <c r="G15" s="251"/>
      <c r="H15" s="251"/>
      <c r="I15" s="251" t="s">
        <v>31</v>
      </c>
      <c r="J15" s="252"/>
    </row>
    <row r="16" spans="1:15" ht="23.25" customHeight="1" x14ac:dyDescent="0.2">
      <c r="A16" s="142" t="s">
        <v>26</v>
      </c>
      <c r="B16" s="47" t="s">
        <v>26</v>
      </c>
      <c r="C16" s="48"/>
      <c r="D16" s="49"/>
      <c r="E16" s="235"/>
      <c r="F16" s="236"/>
      <c r="G16" s="235"/>
      <c r="H16" s="236"/>
      <c r="I16" s="235">
        <v>0</v>
      </c>
      <c r="J16" s="237"/>
    </row>
    <row r="17" spans="1:10" ht="23.25" customHeight="1" x14ac:dyDescent="0.2">
      <c r="A17" s="142" t="s">
        <v>27</v>
      </c>
      <c r="B17" s="47" t="s">
        <v>27</v>
      </c>
      <c r="C17" s="48"/>
      <c r="D17" s="49"/>
      <c r="E17" s="235"/>
      <c r="F17" s="236"/>
      <c r="G17" s="235"/>
      <c r="H17" s="236"/>
      <c r="I17" s="235">
        <v>0</v>
      </c>
      <c r="J17" s="237"/>
    </row>
    <row r="18" spans="1:10" ht="23.25" customHeight="1" x14ac:dyDescent="0.2">
      <c r="A18" s="142" t="s">
        <v>28</v>
      </c>
      <c r="B18" s="47" t="s">
        <v>28</v>
      </c>
      <c r="C18" s="48"/>
      <c r="D18" s="49"/>
      <c r="E18" s="235"/>
      <c r="F18" s="236"/>
      <c r="G18" s="235"/>
      <c r="H18" s="236"/>
      <c r="I18" s="235">
        <f>I67</f>
        <v>0</v>
      </c>
      <c r="J18" s="237"/>
    </row>
    <row r="19" spans="1:10" ht="23.25" customHeight="1" x14ac:dyDescent="0.2">
      <c r="A19" s="142" t="s">
        <v>76</v>
      </c>
      <c r="B19" s="47" t="s">
        <v>29</v>
      </c>
      <c r="C19" s="48"/>
      <c r="D19" s="49"/>
      <c r="E19" s="235"/>
      <c r="F19" s="236"/>
      <c r="G19" s="235"/>
      <c r="H19" s="236"/>
      <c r="I19" s="235">
        <v>0</v>
      </c>
      <c r="J19" s="237"/>
    </row>
    <row r="20" spans="1:10" ht="23.25" customHeight="1" x14ac:dyDescent="0.2">
      <c r="A20" s="142" t="s">
        <v>77</v>
      </c>
      <c r="B20" s="47" t="s">
        <v>30</v>
      </c>
      <c r="C20" s="48"/>
      <c r="D20" s="49"/>
      <c r="E20" s="235"/>
      <c r="F20" s="236"/>
      <c r="G20" s="235"/>
      <c r="H20" s="236"/>
      <c r="I20" s="235">
        <v>0</v>
      </c>
      <c r="J20" s="237"/>
    </row>
    <row r="21" spans="1:10" ht="23.25" customHeight="1" x14ac:dyDescent="0.2">
      <c r="A21" s="3"/>
      <c r="B21" s="64" t="s">
        <v>31</v>
      </c>
      <c r="C21" s="65"/>
      <c r="D21" s="66"/>
      <c r="E21" s="238"/>
      <c r="F21" s="247"/>
      <c r="G21" s="238"/>
      <c r="H21" s="247"/>
      <c r="I21" s="238">
        <f>SUM(I16:J20)</f>
        <v>0</v>
      </c>
      <c r="J21" s="239"/>
    </row>
    <row r="22" spans="1:10" ht="33" customHeight="1" x14ac:dyDescent="0.2">
      <c r="A22" s="3"/>
      <c r="B22" s="55" t="s">
        <v>35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13</v>
      </c>
      <c r="C23" s="48"/>
      <c r="D23" s="49"/>
      <c r="E23" s="50">
        <v>15</v>
      </c>
      <c r="F23" s="51" t="s">
        <v>0</v>
      </c>
      <c r="G23" s="233">
        <v>0</v>
      </c>
      <c r="H23" s="234"/>
      <c r="I23" s="234"/>
      <c r="J23" s="52" t="str">
        <f t="shared" ref="J23:J28" si="0">Mena</f>
        <v>CZK</v>
      </c>
    </row>
    <row r="24" spans="1:10" ht="23.25" customHeight="1" x14ac:dyDescent="0.2">
      <c r="A24" s="3"/>
      <c r="B24" s="47" t="s">
        <v>14</v>
      </c>
      <c r="C24" s="48"/>
      <c r="D24" s="49"/>
      <c r="E24" s="50">
        <f>SazbaDPH1</f>
        <v>15</v>
      </c>
      <c r="F24" s="51" t="s">
        <v>0</v>
      </c>
      <c r="G24" s="231">
        <v>0</v>
      </c>
      <c r="H24" s="232"/>
      <c r="I24" s="232"/>
      <c r="J24" s="52" t="str">
        <f t="shared" si="0"/>
        <v>CZK</v>
      </c>
    </row>
    <row r="25" spans="1:10" ht="23.25" customHeight="1" x14ac:dyDescent="0.2">
      <c r="A25" s="3"/>
      <c r="B25" s="47" t="s">
        <v>15</v>
      </c>
      <c r="C25" s="48"/>
      <c r="D25" s="49"/>
      <c r="E25" s="50">
        <v>21</v>
      </c>
      <c r="F25" s="51" t="s">
        <v>0</v>
      </c>
      <c r="G25" s="233">
        <f>I21</f>
        <v>0</v>
      </c>
      <c r="H25" s="234"/>
      <c r="I25" s="234"/>
      <c r="J25" s="52" t="str">
        <f t="shared" si="0"/>
        <v>CZK</v>
      </c>
    </row>
    <row r="26" spans="1:10" ht="23.25" customHeight="1" x14ac:dyDescent="0.2">
      <c r="A26" s="3"/>
      <c r="B26" s="41" t="s">
        <v>16</v>
      </c>
      <c r="C26" s="19"/>
      <c r="D26" s="15"/>
      <c r="E26" s="37">
        <f>SazbaDPH2</f>
        <v>21</v>
      </c>
      <c r="F26" s="38" t="s">
        <v>0</v>
      </c>
      <c r="G26" s="243">
        <f>ZakladDPHZakl*0.21</f>
        <v>0</v>
      </c>
      <c r="H26" s="244"/>
      <c r="I26" s="244"/>
      <c r="J26" s="46" t="str">
        <f t="shared" si="0"/>
        <v>CZK</v>
      </c>
    </row>
    <row r="27" spans="1:10" ht="23.25" customHeight="1" thickBot="1" x14ac:dyDescent="0.25">
      <c r="A27" s="3"/>
      <c r="B27" s="40" t="s">
        <v>5</v>
      </c>
      <c r="C27" s="17"/>
      <c r="D27" s="20"/>
      <c r="E27" s="17"/>
      <c r="F27" s="18"/>
      <c r="G27" s="245">
        <v>0</v>
      </c>
      <c r="H27" s="245"/>
      <c r="I27" s="245"/>
      <c r="J27" s="53" t="str">
        <f t="shared" si="0"/>
        <v>CZK</v>
      </c>
    </row>
    <row r="28" spans="1:10" ht="27.75" hidden="1" customHeight="1" thickBot="1" x14ac:dyDescent="0.25">
      <c r="A28" s="3"/>
      <c r="B28" s="115" t="s">
        <v>25</v>
      </c>
      <c r="C28" s="116"/>
      <c r="D28" s="116"/>
      <c r="E28" s="117"/>
      <c r="F28" s="118"/>
      <c r="G28" s="246">
        <v>759189</v>
      </c>
      <c r="H28" s="248"/>
      <c r="I28" s="248"/>
      <c r="J28" s="119" t="str">
        <f t="shared" si="0"/>
        <v>CZK</v>
      </c>
    </row>
    <row r="29" spans="1:10" ht="27.75" customHeight="1" thickBot="1" x14ac:dyDescent="0.25">
      <c r="A29" s="3"/>
      <c r="B29" s="115" t="s">
        <v>37</v>
      </c>
      <c r="C29" s="120"/>
      <c r="D29" s="120"/>
      <c r="E29" s="120"/>
      <c r="F29" s="120"/>
      <c r="G29" s="246">
        <f>ZakladDPHZakl+DPHZakl</f>
        <v>0</v>
      </c>
      <c r="H29" s="246"/>
      <c r="I29" s="246"/>
      <c r="J29" s="121" t="s">
        <v>55</v>
      </c>
    </row>
    <row r="30" spans="1:10" ht="12.75" customHeight="1" x14ac:dyDescent="0.2">
      <c r="A30" s="3"/>
      <c r="B30" s="3"/>
      <c r="J30" s="10"/>
    </row>
    <row r="31" spans="1:10" ht="30.2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12</v>
      </c>
      <c r="D32" s="33"/>
      <c r="E32" s="33"/>
      <c r="F32" s="16" t="s">
        <v>11</v>
      </c>
      <c r="G32" s="33"/>
      <c r="H32" s="34">
        <f ca="1">TODAY()</f>
        <v>45681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30" t="s">
        <v>2</v>
      </c>
      <c r="E35" s="230"/>
      <c r="H35" s="11" t="s">
        <v>3</v>
      </c>
      <c r="J35" s="10"/>
    </row>
    <row r="36" spans="1:52" ht="13.7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17</v>
      </c>
      <c r="C37" s="2"/>
      <c r="D37" s="2"/>
      <c r="E37" s="2"/>
      <c r="F37" s="103"/>
      <c r="G37" s="103"/>
      <c r="H37" s="103"/>
      <c r="I37" s="103"/>
      <c r="J37" s="2"/>
    </row>
    <row r="38" spans="1:52" ht="25.5" hidden="1" customHeight="1" x14ac:dyDescent="0.2">
      <c r="A38" s="91" t="s">
        <v>39</v>
      </c>
      <c r="B38" s="95" t="s">
        <v>18</v>
      </c>
      <c r="C38" s="96" t="s">
        <v>6</v>
      </c>
      <c r="D38" s="97"/>
      <c r="E38" s="97"/>
      <c r="F38" s="104" t="str">
        <f>B23</f>
        <v>Základ pro sníženou DPH</v>
      </c>
      <c r="G38" s="104" t="str">
        <f>B25</f>
        <v>Základ pro základní DPH</v>
      </c>
      <c r="H38" s="105" t="s">
        <v>19</v>
      </c>
      <c r="I38" s="105" t="s">
        <v>1</v>
      </c>
      <c r="J38" s="98" t="s">
        <v>0</v>
      </c>
    </row>
    <row r="39" spans="1:52" ht="25.5" hidden="1" customHeight="1" x14ac:dyDescent="0.2">
      <c r="A39" s="91">
        <v>1</v>
      </c>
      <c r="B39" s="99" t="s">
        <v>53</v>
      </c>
      <c r="C39" s="221"/>
      <c r="D39" s="222"/>
      <c r="E39" s="222"/>
      <c r="F39" s="106">
        <v>0</v>
      </c>
      <c r="G39" s="107">
        <v>759189</v>
      </c>
      <c r="H39" s="108">
        <v>159429.69</v>
      </c>
      <c r="I39" s="108">
        <v>918618.69</v>
      </c>
      <c r="J39" s="100">
        <f>IF(CenaCelkemVypocet=0,"",I39/CenaCelkemVypocet*100)</f>
        <v>100</v>
      </c>
    </row>
    <row r="40" spans="1:52" ht="25.5" hidden="1" customHeight="1" x14ac:dyDescent="0.2">
      <c r="A40" s="91">
        <v>2</v>
      </c>
      <c r="B40" s="92" t="s">
        <v>43</v>
      </c>
      <c r="C40" s="223" t="s">
        <v>44</v>
      </c>
      <c r="D40" s="224"/>
      <c r="E40" s="224"/>
      <c r="F40" s="109">
        <v>0</v>
      </c>
      <c r="G40" s="110">
        <v>759189</v>
      </c>
      <c r="H40" s="110">
        <v>159429.69</v>
      </c>
      <c r="I40" s="110">
        <v>918618.69</v>
      </c>
      <c r="J40" s="93">
        <f>IF(CenaCelkemVypocet=0,"",I40/CenaCelkemVypocet*100)</f>
        <v>100</v>
      </c>
    </row>
    <row r="41" spans="1:52" ht="25.5" hidden="1" customHeight="1" x14ac:dyDescent="0.2">
      <c r="A41" s="91">
        <v>3</v>
      </c>
      <c r="B41" s="101" t="s">
        <v>43</v>
      </c>
      <c r="C41" s="225" t="s">
        <v>44</v>
      </c>
      <c r="D41" s="226"/>
      <c r="E41" s="226"/>
      <c r="F41" s="111">
        <v>0</v>
      </c>
      <c r="G41" s="112">
        <v>759189</v>
      </c>
      <c r="H41" s="112">
        <v>159429.69</v>
      </c>
      <c r="I41" s="112">
        <v>918618.69</v>
      </c>
      <c r="J41" s="102">
        <f>IF(CenaCelkemVypocet=0,"",I41/CenaCelkemVypocet*100)</f>
        <v>100</v>
      </c>
    </row>
    <row r="42" spans="1:52" ht="25.5" hidden="1" customHeight="1" x14ac:dyDescent="0.2">
      <c r="A42" s="91"/>
      <c r="B42" s="227" t="s">
        <v>54</v>
      </c>
      <c r="C42" s="228"/>
      <c r="D42" s="228"/>
      <c r="E42" s="229"/>
      <c r="F42" s="113">
        <f>SUMIF(A39:A41,"=1",F39:F41)</f>
        <v>0</v>
      </c>
      <c r="G42" s="114">
        <f>SUMIF(A39:A41,"=1",G39:G41)</f>
        <v>759189</v>
      </c>
      <c r="H42" s="114">
        <f>SUMIF(A39:A41,"=1",H39:H41)</f>
        <v>159429.69</v>
      </c>
      <c r="I42" s="114">
        <f>SUMIF(A39:A41,"=1",I39:I41)</f>
        <v>918618.69</v>
      </c>
      <c r="J42" s="94">
        <f>SUMIF(A39:A41,"=1",J39:J41)</f>
        <v>100</v>
      </c>
    </row>
    <row r="44" spans="1:52" x14ac:dyDescent="0.2">
      <c r="B44" t="s">
        <v>220</v>
      </c>
    </row>
    <row r="45" spans="1:52" ht="38.25" x14ac:dyDescent="0.2">
      <c r="B45" s="215" t="s">
        <v>56</v>
      </c>
      <c r="C45" s="215"/>
      <c r="D45" s="215"/>
      <c r="E45" s="215"/>
      <c r="F45" s="215"/>
      <c r="G45" s="215"/>
      <c r="H45" s="215"/>
      <c r="I45" s="215"/>
      <c r="J45" s="215"/>
      <c r="AZ45" s="122" t="str">
        <f t="shared" ref="AZ45:AZ50" si="1">B45</f>
        <v>Uvedené výrobky definují pouze standard. Uchazeč může použít výrobky jiných výrobců, pokud jsou svými technickými parametry rovnocenné nebo jsou jejich technické parametry lepší, Funkčnost celého zařízení však nesmí být zhoršena.</v>
      </c>
    </row>
    <row r="46" spans="1:52" x14ac:dyDescent="0.2">
      <c r="B46" s="215" t="s">
        <v>57</v>
      </c>
      <c r="C46" s="215"/>
      <c r="D46" s="215"/>
      <c r="E46" s="215"/>
      <c r="F46" s="215"/>
      <c r="G46" s="215"/>
      <c r="H46" s="215"/>
      <c r="I46" s="215"/>
      <c r="J46" s="215"/>
      <c r="AZ46" s="122" t="str">
        <f t="shared" si="1"/>
        <v>Jednotkové ceny zahrnují i náklady na:</v>
      </c>
    </row>
    <row r="47" spans="1:52" x14ac:dyDescent="0.2">
      <c r="B47" s="215" t="s">
        <v>58</v>
      </c>
      <c r="C47" s="215"/>
      <c r="D47" s="215"/>
      <c r="E47" s="215"/>
      <c r="F47" s="215"/>
      <c r="G47" s="215"/>
      <c r="H47" s="215"/>
      <c r="I47" s="215"/>
      <c r="J47" s="215"/>
      <c r="AZ47" s="122" t="str">
        <f t="shared" si="1"/>
        <v>- pomocný instalační materiál,</v>
      </c>
    </row>
    <row r="48" spans="1:52" x14ac:dyDescent="0.2">
      <c r="B48" s="215" t="s">
        <v>59</v>
      </c>
      <c r="C48" s="215"/>
      <c r="D48" s="215"/>
      <c r="E48" s="215"/>
      <c r="F48" s="215"/>
      <c r="G48" s="215"/>
      <c r="H48" s="215"/>
      <c r="I48" s="215"/>
      <c r="J48" s="215"/>
      <c r="AZ48" s="122" t="str">
        <f t="shared" si="1"/>
        <v>- zdvihací zařízení - plošina,</v>
      </c>
    </row>
    <row r="49" spans="1:52" x14ac:dyDescent="0.2">
      <c r="B49" s="215" t="s">
        <v>60</v>
      </c>
      <c r="C49" s="215"/>
      <c r="D49" s="215"/>
      <c r="E49" s="215"/>
      <c r="F49" s="215"/>
      <c r="G49" s="215"/>
      <c r="H49" s="215"/>
      <c r="I49" s="215"/>
      <c r="J49" s="215"/>
      <c r="AZ49" s="122" t="str">
        <f t="shared" si="1"/>
        <v>- výškové práce,</v>
      </c>
    </row>
    <row r="50" spans="1:52" x14ac:dyDescent="0.2">
      <c r="B50" s="215" t="s">
        <v>61</v>
      </c>
      <c r="C50" s="215"/>
      <c r="D50" s="215"/>
      <c r="E50" s="215"/>
      <c r="F50" s="215"/>
      <c r="G50" s="215"/>
      <c r="H50" s="215"/>
      <c r="I50" s="215"/>
      <c r="J50" s="215"/>
      <c r="AZ50" s="122" t="str">
        <f t="shared" si="1"/>
        <v>- dopravné.</v>
      </c>
    </row>
    <row r="52" spans="1:52" x14ac:dyDescent="0.2">
      <c r="B52" s="215" t="s">
        <v>62</v>
      </c>
      <c r="C52" s="215"/>
      <c r="D52" s="215"/>
      <c r="E52" s="215"/>
      <c r="F52" s="215"/>
      <c r="G52" s="215"/>
      <c r="H52" s="215"/>
      <c r="I52" s="215"/>
      <c r="J52" s="215"/>
      <c r="AZ52" s="122" t="str">
        <f>B52</f>
        <v>Počty koncových prvků odečteny z digitální verze PD programem Autocad.</v>
      </c>
    </row>
    <row r="53" spans="1:52" x14ac:dyDescent="0.2">
      <c r="B53" s="215" t="s">
        <v>63</v>
      </c>
      <c r="C53" s="215"/>
      <c r="D53" s="215"/>
      <c r="E53" s="215"/>
      <c r="F53" s="215"/>
      <c r="G53" s="215"/>
      <c r="H53" s="215"/>
      <c r="I53" s="215"/>
      <c r="J53" s="215"/>
      <c r="AZ53" s="122" t="str">
        <f>B53</f>
        <v>Výměry odměřeny z digitální verze PD programem Autocad z příloh.</v>
      </c>
    </row>
    <row r="55" spans="1:52" x14ac:dyDescent="0.2">
      <c r="B55" s="215" t="s">
        <v>64</v>
      </c>
      <c r="C55" s="215"/>
      <c r="D55" s="215"/>
      <c r="E55" s="215"/>
      <c r="F55" s="215"/>
      <c r="G55" s="215"/>
      <c r="H55" s="215"/>
      <c r="I55" s="215"/>
      <c r="J55" s="215"/>
      <c r="AZ55" s="122" t="str">
        <f>B55</f>
        <v>Provedení dle PD.</v>
      </c>
    </row>
    <row r="58" spans="1:52" ht="15.75" x14ac:dyDescent="0.25">
      <c r="B58" s="123" t="s">
        <v>65</v>
      </c>
    </row>
    <row r="60" spans="1:52" ht="25.5" customHeight="1" x14ac:dyDescent="0.2">
      <c r="A60" s="124"/>
      <c r="B60" s="127" t="s">
        <v>18</v>
      </c>
      <c r="C60" s="127" t="s">
        <v>6</v>
      </c>
      <c r="D60" s="128"/>
      <c r="E60" s="128"/>
      <c r="F60" s="131" t="s">
        <v>66</v>
      </c>
      <c r="G60" s="131"/>
      <c r="H60" s="131"/>
      <c r="I60" s="131" t="s">
        <v>31</v>
      </c>
      <c r="J60" s="131" t="s">
        <v>0</v>
      </c>
    </row>
    <row r="61" spans="1:52" ht="25.5" customHeight="1" x14ac:dyDescent="0.2">
      <c r="A61" s="125"/>
      <c r="B61" s="201" t="s">
        <v>67</v>
      </c>
      <c r="C61" s="217" t="s">
        <v>140</v>
      </c>
      <c r="D61" s="217"/>
      <c r="E61" s="217"/>
      <c r="F61" s="139" t="s">
        <v>28</v>
      </c>
      <c r="G61" s="132"/>
      <c r="H61" s="132"/>
      <c r="I61" s="134">
        <f>'01 01 Pol'!G7</f>
        <v>0</v>
      </c>
      <c r="J61" s="136" t="str">
        <f>IF(I67=0,"",I61/I67*100)</f>
        <v/>
      </c>
    </row>
    <row r="62" spans="1:52" ht="25.5" customHeight="1" x14ac:dyDescent="0.2">
      <c r="A62" s="125"/>
      <c r="B62" s="202" t="s">
        <v>68</v>
      </c>
      <c r="C62" s="216" t="s">
        <v>70</v>
      </c>
      <c r="D62" s="217"/>
      <c r="E62" s="217"/>
      <c r="F62" s="139" t="s">
        <v>28</v>
      </c>
      <c r="G62" s="132"/>
      <c r="H62" s="132"/>
      <c r="I62" s="134">
        <f>'01 01 Pol'!G35</f>
        <v>0</v>
      </c>
      <c r="J62" s="136" t="str">
        <f>IF(I67=0,"",I62/I67*100)</f>
        <v/>
      </c>
    </row>
    <row r="63" spans="1:52" ht="25.5" customHeight="1" x14ac:dyDescent="0.2">
      <c r="A63" s="125"/>
      <c r="B63" s="202" t="s">
        <v>69</v>
      </c>
      <c r="C63" s="178" t="s">
        <v>138</v>
      </c>
      <c r="D63" s="179"/>
      <c r="E63" s="179"/>
      <c r="F63" s="139" t="s">
        <v>28</v>
      </c>
      <c r="G63" s="132"/>
      <c r="H63" s="132"/>
      <c r="I63" s="134">
        <f>'01 01 Pol'!G70</f>
        <v>0</v>
      </c>
      <c r="J63" s="136" t="str">
        <f>IF(I67=0,"",I63/I67*100)</f>
        <v/>
      </c>
    </row>
    <row r="64" spans="1:52" ht="25.5" customHeight="1" x14ac:dyDescent="0.2">
      <c r="A64" s="125"/>
      <c r="B64" s="202" t="s">
        <v>71</v>
      </c>
      <c r="C64" s="216" t="s">
        <v>123</v>
      </c>
      <c r="D64" s="217"/>
      <c r="E64" s="217"/>
      <c r="F64" s="139" t="s">
        <v>28</v>
      </c>
      <c r="G64" s="132"/>
      <c r="H64" s="132"/>
      <c r="I64" s="134">
        <f>'01 01 Pol'!G75</f>
        <v>0</v>
      </c>
      <c r="J64" s="136" t="str">
        <f>IF(I67=0,"",I64/I67*100)</f>
        <v/>
      </c>
    </row>
    <row r="65" spans="1:10" ht="25.5" customHeight="1" x14ac:dyDescent="0.2">
      <c r="A65" s="125"/>
      <c r="B65" s="202" t="s">
        <v>72</v>
      </c>
      <c r="C65" s="216" t="s">
        <v>74</v>
      </c>
      <c r="D65" s="217"/>
      <c r="E65" s="217"/>
      <c r="F65" s="139" t="s">
        <v>28</v>
      </c>
      <c r="G65" s="132"/>
      <c r="H65" s="132"/>
      <c r="I65" s="134">
        <f>'01 01 Pol'!G100</f>
        <v>0</v>
      </c>
      <c r="J65" s="136" t="str">
        <f>IF(I67=0,"",I65/I67*100)</f>
        <v/>
      </c>
    </row>
    <row r="66" spans="1:10" ht="25.5" customHeight="1" x14ac:dyDescent="0.2">
      <c r="A66" s="125"/>
      <c r="B66" s="203" t="s">
        <v>73</v>
      </c>
      <c r="C66" s="218" t="s">
        <v>75</v>
      </c>
      <c r="D66" s="219"/>
      <c r="E66" s="219"/>
      <c r="F66" s="140" t="s">
        <v>28</v>
      </c>
      <c r="G66" s="135"/>
      <c r="H66" s="135"/>
      <c r="I66" s="180">
        <f>'01 01 Pol'!G108</f>
        <v>0</v>
      </c>
      <c r="J66" s="137" t="str">
        <f>IF(I67=0,"",I66/I67*100)</f>
        <v/>
      </c>
    </row>
    <row r="67" spans="1:10" ht="25.5" customHeight="1" x14ac:dyDescent="0.2">
      <c r="A67" s="126"/>
      <c r="B67" s="129" t="s">
        <v>1</v>
      </c>
      <c r="C67" s="129"/>
      <c r="D67" s="130"/>
      <c r="E67" s="130"/>
      <c r="F67" s="141"/>
      <c r="G67" s="133"/>
      <c r="H67" s="133"/>
      <c r="I67" s="133">
        <f>SUM(I61:I66)</f>
        <v>0</v>
      </c>
      <c r="J67" s="138">
        <f>SUM(J61:J66)</f>
        <v>0</v>
      </c>
    </row>
    <row r="68" spans="1:10" x14ac:dyDescent="0.2">
      <c r="F68" s="89"/>
      <c r="G68" s="89"/>
      <c r="H68" s="89"/>
      <c r="I68" s="89"/>
      <c r="J68" s="90"/>
    </row>
    <row r="69" spans="1:10" x14ac:dyDescent="0.2">
      <c r="F69" s="89"/>
      <c r="G69" s="89"/>
      <c r="H69" s="89"/>
      <c r="I69" s="89"/>
      <c r="J69" s="90"/>
    </row>
    <row r="70" spans="1:10" x14ac:dyDescent="0.2">
      <c r="F70" s="89"/>
      <c r="G70" s="89"/>
      <c r="H70" s="89"/>
      <c r="I70" s="89"/>
      <c r="J70" s="9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G17:H17"/>
    <mergeCell ref="G18:H18"/>
    <mergeCell ref="I17:J17"/>
    <mergeCell ref="I18:J18"/>
    <mergeCell ref="E18:F18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  <mergeCell ref="C39:E39"/>
    <mergeCell ref="C40:E40"/>
    <mergeCell ref="C41:E41"/>
    <mergeCell ref="B42:E4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B45:J45"/>
    <mergeCell ref="B46:J46"/>
    <mergeCell ref="B47:J47"/>
    <mergeCell ref="B48:J48"/>
    <mergeCell ref="B49:J49"/>
    <mergeCell ref="B50:J50"/>
    <mergeCell ref="B52:J52"/>
    <mergeCell ref="B53:J53"/>
    <mergeCell ref="C65:E65"/>
    <mergeCell ref="C66:E66"/>
    <mergeCell ref="B55:J55"/>
    <mergeCell ref="C64:E64"/>
    <mergeCell ref="C62:E62"/>
    <mergeCell ref="C61:E6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9" man="1"/>
    <brk id="5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F8" sqref="F8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42578125" style="4" customWidth="1"/>
    <col min="5" max="5" width="10.42578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54" t="s">
        <v>7</v>
      </c>
      <c r="B1" s="254"/>
      <c r="C1" s="255"/>
      <c r="D1" s="254"/>
      <c r="E1" s="254"/>
      <c r="F1" s="254"/>
      <c r="G1" s="254"/>
    </row>
    <row r="2" spans="1:7" ht="24.95" customHeight="1" x14ac:dyDescent="0.2">
      <c r="A2" s="69" t="s">
        <v>8</v>
      </c>
      <c r="B2" s="68"/>
      <c r="C2" s="256"/>
      <c r="D2" s="256"/>
      <c r="E2" s="256"/>
      <c r="F2" s="256"/>
      <c r="G2" s="257"/>
    </row>
    <row r="3" spans="1:7" ht="24.95" customHeight="1" x14ac:dyDescent="0.2">
      <c r="A3" s="69" t="s">
        <v>9</v>
      </c>
      <c r="B3" s="68"/>
      <c r="C3" s="256"/>
      <c r="D3" s="256"/>
      <c r="E3" s="256"/>
      <c r="F3" s="256"/>
      <c r="G3" s="257"/>
    </row>
    <row r="4" spans="1:7" ht="24.95" customHeight="1" x14ac:dyDescent="0.2">
      <c r="A4" s="69" t="s">
        <v>10</v>
      </c>
      <c r="B4" s="68"/>
      <c r="C4" s="256"/>
      <c r="D4" s="256"/>
      <c r="E4" s="256"/>
      <c r="F4" s="256"/>
      <c r="G4" s="257"/>
    </row>
    <row r="5" spans="1:7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14"/>
  <sheetViews>
    <sheetView zoomScale="115" zoomScaleNormal="115" workbookViewId="0">
      <selection activeCell="X29" sqref="X29"/>
    </sheetView>
  </sheetViews>
  <sheetFormatPr defaultColWidth="8.85546875" defaultRowHeight="12.75" outlineLevelRow="1" x14ac:dyDescent="0.2"/>
  <cols>
    <col min="1" max="1" width="4.28515625" customWidth="1"/>
    <col min="2" max="2" width="12.42578125" style="88" customWidth="1"/>
    <col min="3" max="3" width="55.140625" style="88" customWidth="1"/>
    <col min="4" max="4" width="4.42578125" customWidth="1"/>
    <col min="5" max="5" width="10.42578125" customWidth="1"/>
    <col min="6" max="6" width="9.85546875" customWidth="1"/>
    <col min="7" max="7" width="12.7109375" customWidth="1"/>
    <col min="8" max="22" width="0" hidden="1" customWidth="1"/>
    <col min="23" max="23" width="4" customWidth="1"/>
    <col min="29" max="29" width="0" hidden="1" customWidth="1"/>
    <col min="31" max="41" width="0" hidden="1" customWidth="1"/>
    <col min="53" max="53" width="73.42578125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78</v>
      </c>
    </row>
    <row r="2" spans="1:60" ht="24.95" customHeight="1" x14ac:dyDescent="0.2">
      <c r="A2" s="69" t="s">
        <v>8</v>
      </c>
      <c r="B2" s="68" t="s">
        <v>47</v>
      </c>
      <c r="C2" s="259" t="s">
        <v>231</v>
      </c>
      <c r="D2" s="260"/>
      <c r="E2" s="260"/>
      <c r="F2" s="260"/>
      <c r="G2" s="261"/>
      <c r="AG2" t="s">
        <v>79</v>
      </c>
    </row>
    <row r="3" spans="1:60" ht="24.95" customHeight="1" x14ac:dyDescent="0.2">
      <c r="A3" s="69" t="s">
        <v>9</v>
      </c>
      <c r="B3" s="68" t="s">
        <v>43</v>
      </c>
      <c r="C3" s="259" t="s">
        <v>185</v>
      </c>
      <c r="D3" s="260"/>
      <c r="E3" s="260"/>
      <c r="F3" s="260"/>
      <c r="G3" s="261"/>
      <c r="AC3" s="88" t="s">
        <v>79</v>
      </c>
      <c r="AG3" t="s">
        <v>80</v>
      </c>
    </row>
    <row r="4" spans="1:60" ht="24.95" customHeight="1" x14ac:dyDescent="0.2">
      <c r="A4" s="143" t="s">
        <v>10</v>
      </c>
      <c r="B4" s="144" t="s">
        <v>43</v>
      </c>
      <c r="C4" s="262" t="s">
        <v>185</v>
      </c>
      <c r="D4" s="263"/>
      <c r="E4" s="263"/>
      <c r="F4" s="263"/>
      <c r="G4" s="264"/>
      <c r="X4" s="189"/>
      <c r="AG4" t="s">
        <v>81</v>
      </c>
    </row>
    <row r="5" spans="1:60" x14ac:dyDescent="0.2">
      <c r="D5" s="11"/>
    </row>
    <row r="6" spans="1:60" ht="38.25" x14ac:dyDescent="0.2">
      <c r="A6" s="181" t="s">
        <v>82</v>
      </c>
      <c r="B6" s="182" t="s">
        <v>83</v>
      </c>
      <c r="C6" s="182" t="s">
        <v>84</v>
      </c>
      <c r="D6" s="183" t="s">
        <v>85</v>
      </c>
      <c r="E6" s="181" t="s">
        <v>86</v>
      </c>
      <c r="F6" s="184" t="s">
        <v>87</v>
      </c>
      <c r="G6" s="181" t="s">
        <v>31</v>
      </c>
      <c r="H6" s="147" t="s">
        <v>32</v>
      </c>
      <c r="I6" s="147" t="s">
        <v>88</v>
      </c>
      <c r="J6" s="147" t="s">
        <v>33</v>
      </c>
      <c r="K6" s="147" t="s">
        <v>89</v>
      </c>
      <c r="L6" s="147" t="s">
        <v>90</v>
      </c>
      <c r="M6" s="147" t="s">
        <v>91</v>
      </c>
      <c r="N6" s="147" t="s">
        <v>92</v>
      </c>
      <c r="O6" s="147" t="s">
        <v>93</v>
      </c>
      <c r="P6" s="147" t="s">
        <v>94</v>
      </c>
      <c r="Q6" s="147" t="s">
        <v>95</v>
      </c>
      <c r="R6" s="147" t="s">
        <v>96</v>
      </c>
      <c r="S6" s="147" t="s">
        <v>97</v>
      </c>
      <c r="T6" s="147" t="s">
        <v>98</v>
      </c>
      <c r="U6" s="147" t="s">
        <v>99</v>
      </c>
      <c r="V6" s="147" t="s">
        <v>100</v>
      </c>
    </row>
    <row r="7" spans="1:60" outlineLevel="1" x14ac:dyDescent="0.2">
      <c r="A7" s="148" t="s">
        <v>101</v>
      </c>
      <c r="B7" s="148" t="s">
        <v>67</v>
      </c>
      <c r="C7" s="161" t="s">
        <v>201</v>
      </c>
      <c r="D7" s="151"/>
      <c r="E7" s="153"/>
      <c r="F7" s="156"/>
      <c r="G7" s="156">
        <f>SUMIF(AG8:AG34,"&lt;&gt;NOR",G8:G34)</f>
        <v>0</v>
      </c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5"/>
      <c r="V7" s="154"/>
      <c r="W7" s="145"/>
      <c r="X7" s="145"/>
      <c r="Y7" s="145"/>
      <c r="Z7" s="145"/>
      <c r="AA7" s="145"/>
      <c r="AB7" s="145"/>
      <c r="AC7" s="145"/>
      <c r="AD7" s="145"/>
      <c r="AE7" s="145"/>
      <c r="AF7" s="145"/>
      <c r="AG7" s="145"/>
      <c r="AH7" s="145"/>
      <c r="AI7" s="145"/>
      <c r="AJ7" s="145"/>
      <c r="AK7" s="145"/>
      <c r="AL7" s="145"/>
      <c r="AM7" s="145"/>
      <c r="AN7" s="145"/>
      <c r="AO7" s="145"/>
      <c r="AP7" s="145"/>
      <c r="AQ7" s="145"/>
      <c r="AR7" s="145"/>
      <c r="AS7" s="145"/>
      <c r="AT7" s="145"/>
      <c r="AU7" s="145"/>
      <c r="AV7" s="145"/>
      <c r="AW7" s="145"/>
      <c r="AX7" s="145"/>
      <c r="AY7" s="145"/>
      <c r="AZ7" s="145"/>
      <c r="BA7" s="145"/>
      <c r="BB7" s="145"/>
      <c r="BC7" s="145"/>
      <c r="BD7" s="145"/>
      <c r="BE7" s="145"/>
      <c r="BF7" s="145"/>
      <c r="BG7" s="145"/>
      <c r="BH7" s="145"/>
    </row>
    <row r="8" spans="1:60" outlineLevel="1" x14ac:dyDescent="0.2">
      <c r="A8" s="146">
        <v>1</v>
      </c>
      <c r="B8" s="162">
        <v>210000001</v>
      </c>
      <c r="C8" s="169" t="s">
        <v>124</v>
      </c>
      <c r="D8" s="170" t="s">
        <v>125</v>
      </c>
      <c r="E8" s="164">
        <v>9.5000000000000001E-2</v>
      </c>
      <c r="F8" s="154"/>
      <c r="G8" s="154">
        <f>SUM(E8*F8)</f>
        <v>0</v>
      </c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  <c r="T8" s="154"/>
      <c r="U8" s="155"/>
      <c r="V8" s="154"/>
      <c r="W8" s="145"/>
      <c r="X8" s="145"/>
      <c r="Y8" s="145"/>
      <c r="Z8" s="145"/>
      <c r="AA8" s="145"/>
      <c r="AB8" s="145"/>
      <c r="AC8" s="145"/>
      <c r="AD8" s="145"/>
      <c r="AE8" s="145"/>
      <c r="AF8" s="145"/>
      <c r="AG8" s="145"/>
      <c r="AH8" s="145"/>
      <c r="AI8" s="145"/>
      <c r="AJ8" s="145"/>
      <c r="AK8" s="145"/>
      <c r="AL8" s="145"/>
      <c r="AM8" s="145"/>
      <c r="AN8" s="145"/>
      <c r="AO8" s="145"/>
      <c r="AP8" s="145"/>
      <c r="AQ8" s="145"/>
      <c r="AR8" s="145"/>
      <c r="AS8" s="145"/>
      <c r="AT8" s="145"/>
      <c r="AU8" s="145"/>
      <c r="AV8" s="145"/>
      <c r="AW8" s="145"/>
      <c r="AX8" s="145"/>
      <c r="AY8" s="145"/>
      <c r="AZ8" s="145"/>
      <c r="BA8" s="145"/>
      <c r="BB8" s="145"/>
      <c r="BC8" s="145"/>
      <c r="BD8" s="145"/>
      <c r="BE8" s="145"/>
      <c r="BF8" s="145"/>
      <c r="BG8" s="145"/>
      <c r="BH8" s="145"/>
    </row>
    <row r="9" spans="1:60" outlineLevel="1" x14ac:dyDescent="0.2">
      <c r="A9" s="146">
        <v>2</v>
      </c>
      <c r="B9" s="162">
        <v>210000002</v>
      </c>
      <c r="C9" s="169" t="s">
        <v>126</v>
      </c>
      <c r="D9" s="170" t="s">
        <v>112</v>
      </c>
      <c r="E9" s="164">
        <v>1</v>
      </c>
      <c r="F9" s="154"/>
      <c r="G9" s="154">
        <f t="shared" ref="G9:G34" si="0">SUM(E9*F9)</f>
        <v>0</v>
      </c>
      <c r="H9" s="154"/>
      <c r="I9" s="154"/>
      <c r="J9" s="154"/>
      <c r="K9" s="154"/>
      <c r="L9" s="154"/>
      <c r="M9" s="154"/>
      <c r="N9" s="154"/>
      <c r="O9" s="154"/>
      <c r="P9" s="154"/>
      <c r="Q9" s="154"/>
      <c r="R9" s="154"/>
      <c r="S9" s="154"/>
      <c r="T9" s="154"/>
      <c r="U9" s="155"/>
      <c r="V9" s="154"/>
      <c r="W9" s="145"/>
      <c r="X9" s="145"/>
      <c r="Y9" s="145"/>
      <c r="Z9" s="145"/>
      <c r="AA9" s="145"/>
      <c r="AB9" s="145"/>
      <c r="AC9" s="145"/>
      <c r="AD9" s="145"/>
      <c r="AE9" s="145"/>
      <c r="AF9" s="145"/>
      <c r="AG9" s="145"/>
      <c r="AH9" s="145"/>
      <c r="AI9" s="145"/>
      <c r="AJ9" s="145"/>
      <c r="AK9" s="145"/>
      <c r="AL9" s="145"/>
      <c r="AM9" s="145"/>
      <c r="AN9" s="145"/>
      <c r="AO9" s="145"/>
      <c r="AP9" s="145"/>
      <c r="AQ9" s="145"/>
      <c r="AR9" s="145"/>
      <c r="AS9" s="145"/>
      <c r="AT9" s="145"/>
      <c r="AU9" s="145"/>
      <c r="AV9" s="145"/>
      <c r="AW9" s="145"/>
      <c r="AX9" s="145"/>
      <c r="AY9" s="145"/>
      <c r="AZ9" s="145"/>
      <c r="BA9" s="145"/>
      <c r="BB9" s="145"/>
      <c r="BC9" s="145"/>
      <c r="BD9" s="145"/>
      <c r="BE9" s="145"/>
      <c r="BF9" s="145"/>
      <c r="BG9" s="145"/>
      <c r="BH9" s="145"/>
    </row>
    <row r="10" spans="1:60" outlineLevel="1" x14ac:dyDescent="0.2">
      <c r="A10" s="146">
        <v>3</v>
      </c>
      <c r="B10" s="162">
        <v>210000003</v>
      </c>
      <c r="C10" s="210" t="s">
        <v>108</v>
      </c>
      <c r="D10" s="192" t="s">
        <v>105</v>
      </c>
      <c r="E10" s="193">
        <v>14</v>
      </c>
      <c r="F10" s="154"/>
      <c r="G10" s="154">
        <f t="shared" si="0"/>
        <v>0</v>
      </c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55"/>
      <c r="V10" s="154"/>
      <c r="W10" s="145"/>
      <c r="X10" s="145"/>
      <c r="Y10" s="145"/>
      <c r="Z10" s="145"/>
      <c r="AA10" s="145"/>
      <c r="AB10" s="145"/>
      <c r="AC10" s="145"/>
      <c r="AD10" s="145"/>
      <c r="AE10" s="145"/>
      <c r="AF10" s="145"/>
      <c r="AG10" s="145"/>
      <c r="AH10" s="145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145"/>
      <c r="AY10" s="145"/>
      <c r="AZ10" s="145"/>
      <c r="BA10" s="145"/>
      <c r="BB10" s="145"/>
      <c r="BC10" s="145"/>
      <c r="BD10" s="145"/>
      <c r="BE10" s="145"/>
      <c r="BF10" s="145"/>
      <c r="BG10" s="145"/>
      <c r="BH10" s="145"/>
    </row>
    <row r="11" spans="1:60" outlineLevel="1" x14ac:dyDescent="0.2">
      <c r="A11" s="146">
        <v>4</v>
      </c>
      <c r="B11" s="162">
        <v>210000004</v>
      </c>
      <c r="C11" s="210" t="s">
        <v>199</v>
      </c>
      <c r="D11" s="192" t="s">
        <v>106</v>
      </c>
      <c r="E11" s="193">
        <v>24</v>
      </c>
      <c r="F11" s="154"/>
      <c r="G11" s="154">
        <f t="shared" si="0"/>
        <v>0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4"/>
      <c r="R11" s="154"/>
      <c r="S11" s="154"/>
      <c r="T11" s="154"/>
      <c r="U11" s="155"/>
      <c r="V11" s="154"/>
      <c r="W11" s="145"/>
      <c r="X11" s="145"/>
      <c r="Y11" s="145"/>
      <c r="Z11" s="145"/>
      <c r="AA11" s="145"/>
      <c r="AB11" s="145"/>
      <c r="AC11" s="145"/>
      <c r="AD11" s="145"/>
      <c r="AE11" s="145"/>
      <c r="AF11" s="145"/>
      <c r="AG11" s="145"/>
      <c r="AH11" s="145"/>
      <c r="AI11" s="145"/>
      <c r="AJ11" s="145"/>
      <c r="AK11" s="145"/>
      <c r="AL11" s="145"/>
      <c r="AM11" s="145"/>
      <c r="AN11" s="145"/>
      <c r="AO11" s="145"/>
      <c r="AP11" s="145"/>
      <c r="AQ11" s="145"/>
      <c r="AR11" s="145"/>
      <c r="AS11" s="145"/>
      <c r="AT11" s="145"/>
      <c r="AU11" s="145"/>
      <c r="AV11" s="145"/>
      <c r="AW11" s="145"/>
      <c r="AX11" s="145"/>
      <c r="AY11" s="145"/>
      <c r="AZ11" s="145"/>
      <c r="BA11" s="145"/>
      <c r="BB11" s="145"/>
      <c r="BC11" s="145"/>
      <c r="BD11" s="145"/>
      <c r="BE11" s="145"/>
      <c r="BF11" s="145"/>
      <c r="BG11" s="145"/>
      <c r="BH11" s="145"/>
    </row>
    <row r="12" spans="1:60" outlineLevel="1" x14ac:dyDescent="0.2">
      <c r="A12" s="146">
        <v>5</v>
      </c>
      <c r="B12" s="162">
        <v>210000005</v>
      </c>
      <c r="C12" s="160" t="s">
        <v>230</v>
      </c>
      <c r="D12" s="150" t="s">
        <v>106</v>
      </c>
      <c r="E12" s="152">
        <v>1</v>
      </c>
      <c r="F12" s="154"/>
      <c r="G12" s="154">
        <f t="shared" si="0"/>
        <v>0</v>
      </c>
      <c r="H12" s="154"/>
      <c r="I12" s="154"/>
      <c r="J12" s="154"/>
      <c r="K12" s="154"/>
      <c r="L12" s="154"/>
      <c r="M12" s="154"/>
      <c r="N12" s="154"/>
      <c r="O12" s="154"/>
      <c r="P12" s="154"/>
      <c r="Q12" s="154"/>
      <c r="R12" s="154"/>
      <c r="S12" s="154"/>
      <c r="T12" s="154"/>
      <c r="U12" s="155"/>
      <c r="V12" s="154"/>
      <c r="W12" s="145"/>
      <c r="X12" s="145"/>
      <c r="Y12" s="145"/>
      <c r="Z12" s="145"/>
      <c r="AA12" s="145"/>
      <c r="AB12" s="145"/>
      <c r="AC12" s="145"/>
      <c r="AD12" s="145"/>
      <c r="AE12" s="145"/>
      <c r="AF12" s="145"/>
      <c r="AG12" s="145"/>
      <c r="AH12" s="145"/>
      <c r="AI12" s="145"/>
      <c r="AJ12" s="145"/>
      <c r="AK12" s="145"/>
      <c r="AL12" s="145"/>
      <c r="AM12" s="145"/>
      <c r="AN12" s="145"/>
      <c r="AO12" s="145"/>
      <c r="AP12" s="145"/>
      <c r="AQ12" s="145"/>
      <c r="AR12" s="145"/>
      <c r="AS12" s="145"/>
      <c r="AT12" s="145"/>
      <c r="AU12" s="145"/>
      <c r="AV12" s="145"/>
      <c r="AW12" s="145"/>
      <c r="AX12" s="145"/>
      <c r="AY12" s="145"/>
      <c r="AZ12" s="145"/>
      <c r="BA12" s="145"/>
      <c r="BB12" s="145"/>
      <c r="BC12" s="145"/>
      <c r="BD12" s="145"/>
      <c r="BE12" s="145"/>
      <c r="BF12" s="145"/>
      <c r="BG12" s="145"/>
      <c r="BH12" s="145"/>
    </row>
    <row r="13" spans="1:60" outlineLevel="1" x14ac:dyDescent="0.2">
      <c r="A13" s="146">
        <v>6</v>
      </c>
      <c r="B13" s="162">
        <v>210000006</v>
      </c>
      <c r="C13" s="160" t="s">
        <v>229</v>
      </c>
      <c r="D13" s="150" t="s">
        <v>106</v>
      </c>
      <c r="E13" s="152">
        <v>1</v>
      </c>
      <c r="F13" s="154"/>
      <c r="G13" s="154">
        <f t="shared" si="0"/>
        <v>0</v>
      </c>
      <c r="H13" s="154"/>
      <c r="I13" s="154"/>
      <c r="J13" s="154"/>
      <c r="K13" s="154"/>
      <c r="L13" s="154"/>
      <c r="M13" s="154"/>
      <c r="N13" s="154"/>
      <c r="O13" s="154"/>
      <c r="P13" s="154"/>
      <c r="Q13" s="154"/>
      <c r="R13" s="154"/>
      <c r="S13" s="154"/>
      <c r="T13" s="154"/>
      <c r="U13" s="155"/>
      <c r="V13" s="154"/>
      <c r="W13" s="145"/>
      <c r="X13" s="145"/>
      <c r="Y13" s="145"/>
      <c r="Z13" s="145"/>
      <c r="AA13" s="145"/>
      <c r="AB13" s="145"/>
      <c r="AC13" s="145"/>
      <c r="AD13" s="145"/>
      <c r="AE13" s="145"/>
      <c r="AF13" s="145"/>
      <c r="AG13" s="145"/>
      <c r="AH13" s="145"/>
      <c r="AI13" s="145"/>
      <c r="AJ13" s="145"/>
      <c r="AK13" s="145"/>
      <c r="AL13" s="145"/>
      <c r="AM13" s="145"/>
      <c r="AN13" s="145"/>
      <c r="AO13" s="145"/>
      <c r="AP13" s="145"/>
      <c r="AQ13" s="145"/>
      <c r="AR13" s="145"/>
      <c r="AS13" s="145"/>
      <c r="AT13" s="145"/>
      <c r="AU13" s="145"/>
      <c r="AV13" s="145"/>
      <c r="AW13" s="145"/>
      <c r="AX13" s="145"/>
      <c r="AY13" s="145"/>
      <c r="AZ13" s="145"/>
      <c r="BA13" s="145"/>
      <c r="BB13" s="145"/>
      <c r="BC13" s="145"/>
      <c r="BD13" s="145"/>
      <c r="BE13" s="145"/>
      <c r="BF13" s="145"/>
      <c r="BG13" s="145"/>
      <c r="BH13" s="145"/>
    </row>
    <row r="14" spans="1:60" outlineLevel="1" x14ac:dyDescent="0.2">
      <c r="A14" s="146">
        <v>7</v>
      </c>
      <c r="B14" s="162">
        <v>210000007</v>
      </c>
      <c r="C14" s="169" t="s">
        <v>206</v>
      </c>
      <c r="D14" s="170" t="s">
        <v>105</v>
      </c>
      <c r="E14" s="164">
        <v>4</v>
      </c>
      <c r="F14" s="154"/>
      <c r="G14" s="154">
        <f t="shared" si="0"/>
        <v>0</v>
      </c>
      <c r="H14" s="154"/>
      <c r="I14" s="154"/>
      <c r="J14" s="154"/>
      <c r="K14" s="154"/>
      <c r="L14" s="154"/>
      <c r="M14" s="154"/>
      <c r="N14" s="154"/>
      <c r="O14" s="154"/>
      <c r="P14" s="154"/>
      <c r="Q14" s="154"/>
      <c r="R14" s="154"/>
      <c r="S14" s="154"/>
      <c r="T14" s="154"/>
      <c r="U14" s="155"/>
      <c r="V14" s="154"/>
      <c r="W14" s="145"/>
      <c r="X14" s="145"/>
      <c r="Y14" s="145"/>
      <c r="Z14" s="145"/>
      <c r="AA14" s="145"/>
      <c r="AB14" s="145"/>
      <c r="AC14" s="145"/>
      <c r="AD14" s="145"/>
      <c r="AE14" s="145"/>
      <c r="AF14" s="145"/>
      <c r="AG14" s="145"/>
      <c r="AH14" s="145"/>
      <c r="AI14" s="145"/>
      <c r="AJ14" s="145"/>
      <c r="AK14" s="145"/>
      <c r="AL14" s="145"/>
      <c r="AM14" s="145"/>
      <c r="AN14" s="145"/>
      <c r="AO14" s="145"/>
      <c r="AP14" s="145"/>
      <c r="AQ14" s="145"/>
      <c r="AR14" s="145"/>
      <c r="AS14" s="145"/>
      <c r="AT14" s="145"/>
      <c r="AU14" s="145"/>
      <c r="AV14" s="145"/>
      <c r="AW14" s="145"/>
      <c r="AX14" s="145"/>
      <c r="AY14" s="145"/>
      <c r="AZ14" s="145"/>
      <c r="BA14" s="145"/>
      <c r="BB14" s="145"/>
      <c r="BC14" s="145"/>
      <c r="BD14" s="145"/>
      <c r="BE14" s="145"/>
      <c r="BF14" s="145"/>
      <c r="BG14" s="145"/>
      <c r="BH14" s="145"/>
    </row>
    <row r="15" spans="1:60" outlineLevel="1" x14ac:dyDescent="0.2">
      <c r="A15" s="146">
        <v>8</v>
      </c>
      <c r="B15" s="162">
        <v>210000008</v>
      </c>
      <c r="C15" s="160" t="s">
        <v>207</v>
      </c>
      <c r="D15" s="150" t="s">
        <v>105</v>
      </c>
      <c r="E15" s="152">
        <v>8</v>
      </c>
      <c r="F15" s="154"/>
      <c r="G15" s="154">
        <f t="shared" si="0"/>
        <v>0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/>
      <c r="R15" s="154"/>
      <c r="S15" s="154"/>
      <c r="T15" s="154"/>
      <c r="U15" s="155"/>
      <c r="V15" s="154"/>
      <c r="W15" s="145"/>
      <c r="X15" s="145"/>
      <c r="Y15" s="145"/>
      <c r="Z15" s="145"/>
      <c r="AA15" s="145"/>
      <c r="AB15" s="145"/>
      <c r="AC15" s="145"/>
      <c r="AD15" s="145"/>
      <c r="AE15" s="145"/>
      <c r="AF15" s="145"/>
      <c r="AG15" s="145"/>
      <c r="AH15" s="145"/>
      <c r="AI15" s="145"/>
      <c r="AJ15" s="145"/>
      <c r="AK15" s="145"/>
      <c r="AL15" s="145"/>
      <c r="AM15" s="145"/>
      <c r="AN15" s="145"/>
      <c r="AO15" s="145"/>
      <c r="AP15" s="145"/>
      <c r="AQ15" s="145"/>
      <c r="AR15" s="145"/>
      <c r="AS15" s="145"/>
      <c r="AT15" s="145"/>
      <c r="AU15" s="145"/>
      <c r="AV15" s="145"/>
      <c r="AW15" s="145"/>
      <c r="AX15" s="145"/>
      <c r="AY15" s="145"/>
      <c r="AZ15" s="145"/>
      <c r="BA15" s="145"/>
      <c r="BB15" s="145"/>
      <c r="BC15" s="145"/>
      <c r="BD15" s="145"/>
      <c r="BE15" s="145"/>
      <c r="BF15" s="145"/>
      <c r="BG15" s="145"/>
      <c r="BH15" s="145"/>
    </row>
    <row r="16" spans="1:60" outlineLevel="1" x14ac:dyDescent="0.2">
      <c r="A16" s="146">
        <v>9</v>
      </c>
      <c r="B16" s="162">
        <v>210000009</v>
      </c>
      <c r="C16" s="169" t="s">
        <v>208</v>
      </c>
      <c r="D16" s="170" t="s">
        <v>105</v>
      </c>
      <c r="E16" s="164">
        <v>2</v>
      </c>
      <c r="F16" s="154"/>
      <c r="G16" s="154">
        <f t="shared" si="0"/>
        <v>0</v>
      </c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154"/>
      <c r="U16" s="155"/>
      <c r="V16" s="154"/>
      <c r="W16" s="145"/>
      <c r="X16" s="145"/>
      <c r="Y16" s="145"/>
      <c r="Z16" s="145"/>
      <c r="AA16" s="145"/>
      <c r="AB16" s="145"/>
      <c r="AC16" s="145"/>
      <c r="AD16" s="145"/>
      <c r="AE16" s="145"/>
      <c r="AF16" s="145"/>
      <c r="AG16" s="145"/>
      <c r="AH16" s="145"/>
      <c r="AI16" s="145"/>
      <c r="AJ16" s="145"/>
      <c r="AK16" s="145"/>
      <c r="AL16" s="145"/>
      <c r="AM16" s="145"/>
      <c r="AN16" s="145"/>
      <c r="AO16" s="145"/>
      <c r="AP16" s="145"/>
      <c r="AQ16" s="145"/>
      <c r="AR16" s="145"/>
      <c r="AS16" s="145"/>
      <c r="AT16" s="145"/>
      <c r="AU16" s="145"/>
      <c r="AV16" s="145"/>
      <c r="AW16" s="145"/>
      <c r="AX16" s="145"/>
      <c r="AY16" s="145"/>
      <c r="AZ16" s="145"/>
      <c r="BA16" s="145"/>
      <c r="BB16" s="145"/>
      <c r="BC16" s="145"/>
      <c r="BD16" s="145"/>
      <c r="BE16" s="145"/>
      <c r="BF16" s="145"/>
      <c r="BG16" s="145"/>
      <c r="BH16" s="145"/>
    </row>
    <row r="17" spans="1:60" outlineLevel="1" x14ac:dyDescent="0.2">
      <c r="A17" s="146">
        <v>10</v>
      </c>
      <c r="B17" s="162">
        <v>210000010</v>
      </c>
      <c r="C17" s="169" t="s">
        <v>209</v>
      </c>
      <c r="D17" s="170" t="s">
        <v>105</v>
      </c>
      <c r="E17" s="164">
        <v>2</v>
      </c>
      <c r="F17" s="154"/>
      <c r="G17" s="154">
        <f t="shared" si="0"/>
        <v>0</v>
      </c>
      <c r="H17" s="154"/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154"/>
      <c r="U17" s="155"/>
      <c r="V17" s="154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5"/>
      <c r="BG17" s="145"/>
      <c r="BH17" s="145"/>
    </row>
    <row r="18" spans="1:60" outlineLevel="1" x14ac:dyDescent="0.2">
      <c r="A18" s="146">
        <v>11</v>
      </c>
      <c r="B18" s="162">
        <v>210000011</v>
      </c>
      <c r="C18" s="213" t="s">
        <v>210</v>
      </c>
      <c r="D18" s="170" t="s">
        <v>105</v>
      </c>
      <c r="E18" s="164">
        <v>2</v>
      </c>
      <c r="F18" s="154"/>
      <c r="G18" s="154">
        <f t="shared" si="0"/>
        <v>0</v>
      </c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5"/>
      <c r="V18" s="154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5"/>
      <c r="BG18" s="145"/>
      <c r="BH18" s="145"/>
    </row>
    <row r="19" spans="1:60" outlineLevel="1" x14ac:dyDescent="0.2">
      <c r="A19" s="146">
        <v>12</v>
      </c>
      <c r="B19" s="162">
        <v>210000012</v>
      </c>
      <c r="C19" s="169" t="s">
        <v>211</v>
      </c>
      <c r="D19" s="170" t="s">
        <v>212</v>
      </c>
      <c r="E19" s="164">
        <v>1</v>
      </c>
      <c r="F19" s="154"/>
      <c r="G19" s="154">
        <f t="shared" si="0"/>
        <v>0</v>
      </c>
      <c r="H19" s="154"/>
      <c r="I19" s="154"/>
      <c r="J19" s="154"/>
      <c r="K19" s="154"/>
      <c r="L19" s="154"/>
      <c r="M19" s="154"/>
      <c r="N19" s="154"/>
      <c r="O19" s="154"/>
      <c r="P19" s="154"/>
      <c r="Q19" s="154"/>
      <c r="R19" s="154"/>
      <c r="S19" s="154"/>
      <c r="T19" s="154"/>
      <c r="U19" s="155"/>
      <c r="V19" s="154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5"/>
      <c r="BG19" s="145"/>
      <c r="BH19" s="145"/>
    </row>
    <row r="20" spans="1:60" outlineLevel="1" x14ac:dyDescent="0.2">
      <c r="A20" s="146">
        <v>13</v>
      </c>
      <c r="B20" s="162">
        <v>210000013</v>
      </c>
      <c r="C20" s="169" t="s">
        <v>213</v>
      </c>
      <c r="D20" s="170" t="s">
        <v>212</v>
      </c>
      <c r="E20" s="164">
        <v>1</v>
      </c>
      <c r="F20" s="154"/>
      <c r="G20" s="154">
        <f t="shared" si="0"/>
        <v>0</v>
      </c>
      <c r="H20" s="154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154"/>
      <c r="U20" s="155"/>
      <c r="V20" s="154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5"/>
      <c r="BG20" s="145"/>
      <c r="BH20" s="145"/>
    </row>
    <row r="21" spans="1:60" ht="15" outlineLevel="1" x14ac:dyDescent="0.25">
      <c r="A21" s="146">
        <v>14</v>
      </c>
      <c r="B21" s="162">
        <v>210000014</v>
      </c>
      <c r="C21" s="163" t="s">
        <v>214</v>
      </c>
      <c r="D21" s="170" t="s">
        <v>215</v>
      </c>
      <c r="E21" s="164">
        <v>1</v>
      </c>
      <c r="F21" s="154"/>
      <c r="G21" s="154">
        <f t="shared" ref="G21" si="1">SUM(E21*F21)</f>
        <v>0</v>
      </c>
      <c r="H21" s="154"/>
      <c r="I21" s="154"/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154"/>
      <c r="U21" s="155"/>
      <c r="V21" s="154"/>
      <c r="W21" s="145"/>
      <c r="X21" s="145"/>
      <c r="Y21" s="145"/>
      <c r="Z21" s="145"/>
      <c r="AA21" s="145"/>
      <c r="AB21" s="145"/>
      <c r="AC21" s="145"/>
      <c r="AD21" s="145"/>
      <c r="AE21" s="145"/>
      <c r="AF21" s="145"/>
      <c r="AG21" s="145"/>
      <c r="AH21" s="145"/>
      <c r="AI21" s="145"/>
      <c r="AJ21" s="145"/>
      <c r="AK21" s="145"/>
      <c r="AL21" s="145"/>
      <c r="AM21" s="145"/>
      <c r="AN21" s="145"/>
      <c r="AO21" s="145"/>
      <c r="AP21" s="145"/>
      <c r="AQ21" s="145"/>
      <c r="AR21" s="145"/>
      <c r="AS21" s="145"/>
      <c r="AT21" s="145"/>
      <c r="AU21" s="145"/>
      <c r="AV21" s="145"/>
      <c r="AW21" s="145"/>
      <c r="AX21" s="145"/>
      <c r="AY21" s="145"/>
      <c r="AZ21" s="145"/>
      <c r="BA21" s="145"/>
      <c r="BB21" s="145"/>
      <c r="BC21" s="145"/>
      <c r="BD21" s="145"/>
      <c r="BE21" s="145"/>
      <c r="BF21" s="145"/>
      <c r="BG21" s="145"/>
      <c r="BH21" s="145"/>
    </row>
    <row r="22" spans="1:60" outlineLevel="1" x14ac:dyDescent="0.2">
      <c r="A22" s="146">
        <v>15</v>
      </c>
      <c r="B22" s="162">
        <v>210000015</v>
      </c>
      <c r="C22" s="160" t="s">
        <v>141</v>
      </c>
      <c r="D22" s="150" t="s">
        <v>107</v>
      </c>
      <c r="E22" s="152">
        <v>10</v>
      </c>
      <c r="F22" s="154"/>
      <c r="G22" s="154">
        <f t="shared" ref="G22:G32" si="2">SUM(E22*F22)</f>
        <v>0</v>
      </c>
      <c r="H22" s="154"/>
      <c r="I22" s="154"/>
      <c r="J22" s="154"/>
      <c r="K22" s="154"/>
      <c r="L22" s="154"/>
      <c r="M22" s="154"/>
      <c r="N22" s="154"/>
      <c r="O22" s="154"/>
      <c r="P22" s="154"/>
      <c r="Q22" s="154"/>
      <c r="R22" s="154"/>
      <c r="S22" s="154"/>
      <c r="T22" s="154"/>
      <c r="U22" s="155"/>
      <c r="V22" s="154"/>
      <c r="W22" s="145"/>
      <c r="X22" s="145"/>
      <c r="Y22" s="145"/>
      <c r="Z22" s="145"/>
      <c r="AA22" s="145"/>
      <c r="AB22" s="145"/>
      <c r="AC22" s="145"/>
      <c r="AD22" s="145"/>
      <c r="AE22" s="145"/>
      <c r="AF22" s="145"/>
      <c r="AG22" s="145"/>
      <c r="AH22" s="145"/>
      <c r="AI22" s="145"/>
      <c r="AJ22" s="145"/>
      <c r="AK22" s="145"/>
      <c r="AL22" s="145"/>
      <c r="AM22" s="145"/>
      <c r="AN22" s="145"/>
      <c r="AO22" s="145"/>
      <c r="AP22" s="145"/>
      <c r="AQ22" s="145"/>
      <c r="AR22" s="145"/>
      <c r="AS22" s="145"/>
      <c r="AT22" s="145"/>
      <c r="AU22" s="145"/>
      <c r="AV22" s="145"/>
      <c r="AW22" s="145"/>
      <c r="AX22" s="145"/>
      <c r="AY22" s="145"/>
      <c r="AZ22" s="145"/>
      <c r="BA22" s="145"/>
      <c r="BB22" s="145"/>
      <c r="BC22" s="145"/>
      <c r="BD22" s="145"/>
      <c r="BE22" s="145"/>
      <c r="BF22" s="145"/>
      <c r="BG22" s="145"/>
      <c r="BH22" s="145"/>
    </row>
    <row r="23" spans="1:60" outlineLevel="1" x14ac:dyDescent="0.2">
      <c r="A23" s="146">
        <v>16</v>
      </c>
      <c r="B23" s="162">
        <v>210000016</v>
      </c>
      <c r="C23" s="210" t="s">
        <v>189</v>
      </c>
      <c r="D23" s="192" t="s">
        <v>106</v>
      </c>
      <c r="E23" s="193">
        <v>2</v>
      </c>
      <c r="F23" s="154"/>
      <c r="G23" s="154">
        <f t="shared" si="2"/>
        <v>0</v>
      </c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5"/>
      <c r="V23" s="154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5"/>
      <c r="BG23" s="145"/>
      <c r="BH23" s="145"/>
    </row>
    <row r="24" spans="1:60" outlineLevel="1" x14ac:dyDescent="0.2">
      <c r="A24" s="146">
        <v>17</v>
      </c>
      <c r="B24" s="162">
        <v>210000017</v>
      </c>
      <c r="C24" s="210" t="s">
        <v>190</v>
      </c>
      <c r="D24" s="192" t="s">
        <v>106</v>
      </c>
      <c r="E24" s="193">
        <v>1</v>
      </c>
      <c r="F24" s="154"/>
      <c r="G24" s="154">
        <f t="shared" si="2"/>
        <v>0</v>
      </c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5"/>
      <c r="V24" s="154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5"/>
      <c r="BG24" s="145"/>
      <c r="BH24" s="145"/>
    </row>
    <row r="25" spans="1:60" outlineLevel="1" x14ac:dyDescent="0.2">
      <c r="A25" s="146">
        <v>18</v>
      </c>
      <c r="B25" s="162">
        <v>210000018</v>
      </c>
      <c r="C25" s="210" t="s">
        <v>191</v>
      </c>
      <c r="D25" s="192" t="s">
        <v>106</v>
      </c>
      <c r="E25" s="193">
        <v>1</v>
      </c>
      <c r="F25" s="154"/>
      <c r="G25" s="154">
        <f t="shared" si="2"/>
        <v>0</v>
      </c>
      <c r="H25" s="154">
        <f t="shared" ref="H25:H26" si="3">SUM(F25*G25)</f>
        <v>0</v>
      </c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5"/>
      <c r="V25" s="154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5"/>
      <c r="BG25" s="145"/>
      <c r="BH25" s="145"/>
    </row>
    <row r="26" spans="1:60" outlineLevel="1" x14ac:dyDescent="0.2">
      <c r="A26" s="146">
        <v>19</v>
      </c>
      <c r="B26" s="162">
        <v>210000019</v>
      </c>
      <c r="C26" s="212" t="s">
        <v>192</v>
      </c>
      <c r="D26" s="192" t="s">
        <v>193</v>
      </c>
      <c r="E26" s="193">
        <v>2</v>
      </c>
      <c r="F26" s="154"/>
      <c r="G26" s="154">
        <f t="shared" si="2"/>
        <v>0</v>
      </c>
      <c r="H26" s="154">
        <f t="shared" si="3"/>
        <v>0</v>
      </c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5"/>
      <c r="V26" s="154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5"/>
      <c r="BG26" s="145"/>
      <c r="BH26" s="145"/>
    </row>
    <row r="27" spans="1:60" outlineLevel="1" x14ac:dyDescent="0.2">
      <c r="A27" s="146">
        <v>20</v>
      </c>
      <c r="B27" s="162">
        <v>210000020</v>
      </c>
      <c r="C27" s="210" t="s">
        <v>194</v>
      </c>
      <c r="D27" s="192" t="s">
        <v>193</v>
      </c>
      <c r="E27" s="193">
        <v>2</v>
      </c>
      <c r="F27" s="154"/>
      <c r="G27" s="154">
        <f t="shared" si="2"/>
        <v>0</v>
      </c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5"/>
      <c r="V27" s="154"/>
      <c r="W27" s="145"/>
      <c r="X27" s="145"/>
      <c r="Y27" s="145"/>
      <c r="Z27" s="145"/>
      <c r="AA27" s="145"/>
      <c r="AB27" s="145"/>
      <c r="AC27" s="145"/>
      <c r="AD27" s="145"/>
      <c r="AE27" s="145"/>
      <c r="AF27" s="145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  <c r="BC27" s="145"/>
      <c r="BD27" s="145"/>
      <c r="BE27" s="145"/>
      <c r="BF27" s="145"/>
      <c r="BG27" s="145"/>
      <c r="BH27" s="145"/>
    </row>
    <row r="28" spans="1:60" outlineLevel="1" x14ac:dyDescent="0.2">
      <c r="A28" s="146">
        <v>21</v>
      </c>
      <c r="B28" s="162">
        <v>210000021</v>
      </c>
      <c r="C28" s="210" t="s">
        <v>195</v>
      </c>
      <c r="D28" s="192" t="s">
        <v>196</v>
      </c>
      <c r="E28" s="193">
        <v>0.01</v>
      </c>
      <c r="F28" s="154"/>
      <c r="G28" s="154">
        <f t="shared" si="2"/>
        <v>0</v>
      </c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5"/>
      <c r="V28" s="154"/>
      <c r="W28" s="145"/>
      <c r="X28" s="145"/>
      <c r="Y28" s="145"/>
      <c r="Z28" s="145"/>
      <c r="AA28" s="145"/>
      <c r="AB28" s="145"/>
      <c r="AC28" s="145"/>
      <c r="AD28" s="145"/>
      <c r="AE28" s="145"/>
      <c r="AF28" s="145"/>
      <c r="AG28" s="145"/>
      <c r="AH28" s="145"/>
      <c r="AI28" s="145"/>
      <c r="AJ28" s="145"/>
      <c r="AK28" s="145"/>
      <c r="AL28" s="145"/>
      <c r="AM28" s="145"/>
      <c r="AN28" s="145"/>
      <c r="AO28" s="145"/>
      <c r="AP28" s="145"/>
      <c r="AQ28" s="145"/>
      <c r="AR28" s="145"/>
      <c r="AS28" s="145"/>
      <c r="AT28" s="145"/>
      <c r="AU28" s="145"/>
      <c r="AV28" s="145"/>
      <c r="AW28" s="145"/>
      <c r="AX28" s="145"/>
      <c r="AY28" s="145"/>
      <c r="AZ28" s="145"/>
      <c r="BA28" s="145"/>
      <c r="BB28" s="145"/>
      <c r="BC28" s="145"/>
      <c r="BD28" s="145"/>
      <c r="BE28" s="145"/>
      <c r="BF28" s="145"/>
      <c r="BG28" s="145"/>
      <c r="BH28" s="145"/>
    </row>
    <row r="29" spans="1:60" outlineLevel="1" x14ac:dyDescent="0.2">
      <c r="A29" s="146">
        <v>22</v>
      </c>
      <c r="B29" s="162">
        <v>210000022</v>
      </c>
      <c r="C29" s="210" t="s">
        <v>197</v>
      </c>
      <c r="D29" s="192" t="s">
        <v>193</v>
      </c>
      <c r="E29" s="193">
        <v>2</v>
      </c>
      <c r="F29" s="154"/>
      <c r="G29" s="154">
        <f t="shared" si="2"/>
        <v>0</v>
      </c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5"/>
      <c r="V29" s="154"/>
      <c r="W29" s="145"/>
      <c r="X29" s="145"/>
      <c r="Y29" s="145"/>
      <c r="Z29" s="145"/>
      <c r="AA29" s="145"/>
      <c r="AB29" s="145"/>
      <c r="AC29" s="145"/>
      <c r="AD29" s="145"/>
      <c r="AE29" s="145"/>
      <c r="AF29" s="145"/>
      <c r="AG29" s="145"/>
      <c r="AH29" s="145"/>
      <c r="AI29" s="145"/>
      <c r="AJ29" s="145"/>
      <c r="AK29" s="145"/>
      <c r="AL29" s="145"/>
      <c r="AM29" s="145"/>
      <c r="AN29" s="145"/>
      <c r="AO29" s="145"/>
      <c r="AP29" s="145"/>
      <c r="AQ29" s="145"/>
      <c r="AR29" s="145"/>
      <c r="AS29" s="145"/>
      <c r="AT29" s="145"/>
      <c r="AU29" s="145"/>
      <c r="AV29" s="145"/>
      <c r="AW29" s="145"/>
      <c r="AX29" s="145"/>
      <c r="AY29" s="145"/>
      <c r="AZ29" s="145"/>
      <c r="BA29" s="145"/>
      <c r="BB29" s="145"/>
      <c r="BC29" s="145"/>
      <c r="BD29" s="145"/>
      <c r="BE29" s="145"/>
      <c r="BF29" s="145"/>
      <c r="BG29" s="145"/>
      <c r="BH29" s="145"/>
    </row>
    <row r="30" spans="1:60" outlineLevel="1" x14ac:dyDescent="0.2">
      <c r="A30" s="146">
        <v>23</v>
      </c>
      <c r="B30" s="162">
        <v>210000023</v>
      </c>
      <c r="C30" s="210" t="s">
        <v>198</v>
      </c>
      <c r="D30" s="192" t="s">
        <v>193</v>
      </c>
      <c r="E30" s="193">
        <v>2</v>
      </c>
      <c r="F30" s="154"/>
      <c r="G30" s="154">
        <f t="shared" si="2"/>
        <v>0</v>
      </c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5"/>
      <c r="V30" s="154"/>
      <c r="W30" s="145"/>
      <c r="X30" s="145"/>
      <c r="Y30" s="145"/>
      <c r="Z30" s="145"/>
      <c r="AA30" s="145"/>
      <c r="AB30" s="145"/>
      <c r="AC30" s="145"/>
      <c r="AD30" s="145"/>
      <c r="AE30" s="145"/>
      <c r="AF30" s="145"/>
      <c r="AG30" s="145"/>
      <c r="AH30" s="145"/>
      <c r="AI30" s="145"/>
      <c r="AJ30" s="145"/>
      <c r="AK30" s="145"/>
      <c r="AL30" s="145"/>
      <c r="AM30" s="145"/>
      <c r="AN30" s="145"/>
      <c r="AO30" s="145"/>
      <c r="AP30" s="145"/>
      <c r="AQ30" s="145"/>
      <c r="AR30" s="145"/>
      <c r="AS30" s="145"/>
      <c r="AT30" s="145"/>
      <c r="AU30" s="145"/>
      <c r="AV30" s="145"/>
      <c r="AW30" s="145"/>
      <c r="AX30" s="145"/>
      <c r="AY30" s="145"/>
      <c r="AZ30" s="145"/>
      <c r="BA30" s="145"/>
      <c r="BB30" s="145"/>
      <c r="BC30" s="145"/>
      <c r="BD30" s="145"/>
      <c r="BE30" s="145"/>
      <c r="BF30" s="145"/>
      <c r="BG30" s="145"/>
      <c r="BH30" s="145"/>
    </row>
    <row r="31" spans="1:60" outlineLevel="1" x14ac:dyDescent="0.2">
      <c r="A31" s="146">
        <v>24</v>
      </c>
      <c r="B31" s="162">
        <v>210000024</v>
      </c>
      <c r="C31" s="210" t="s">
        <v>203</v>
      </c>
      <c r="D31" s="192" t="s">
        <v>105</v>
      </c>
      <c r="E31" s="193">
        <v>18</v>
      </c>
      <c r="F31" s="154"/>
      <c r="G31" s="154">
        <f t="shared" si="2"/>
        <v>0</v>
      </c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5"/>
      <c r="V31" s="154"/>
      <c r="W31" s="145"/>
      <c r="X31" s="145"/>
      <c r="Y31" s="145"/>
      <c r="Z31" s="145"/>
      <c r="AA31" s="145"/>
      <c r="AB31" s="145"/>
      <c r="AC31" s="145"/>
      <c r="AD31" s="145"/>
      <c r="AE31" s="145"/>
      <c r="AF31" s="145"/>
      <c r="AG31" s="145"/>
      <c r="AH31" s="145"/>
      <c r="AI31" s="145"/>
      <c r="AJ31" s="145"/>
      <c r="AK31" s="145"/>
      <c r="AL31" s="145"/>
      <c r="AM31" s="145"/>
      <c r="AN31" s="145"/>
      <c r="AO31" s="145"/>
      <c r="AP31" s="145"/>
      <c r="AQ31" s="145"/>
      <c r="AR31" s="145"/>
      <c r="AS31" s="145"/>
      <c r="AT31" s="145"/>
      <c r="AU31" s="145"/>
      <c r="AV31" s="145"/>
      <c r="AW31" s="145"/>
      <c r="AX31" s="145"/>
      <c r="AY31" s="145"/>
      <c r="AZ31" s="145"/>
      <c r="BA31" s="145"/>
      <c r="BB31" s="145"/>
      <c r="BC31" s="145"/>
      <c r="BD31" s="145"/>
      <c r="BE31" s="145"/>
      <c r="BF31" s="145"/>
      <c r="BG31" s="145"/>
      <c r="BH31" s="145"/>
    </row>
    <row r="32" spans="1:60" outlineLevel="1" x14ac:dyDescent="0.2">
      <c r="A32" s="146">
        <v>25</v>
      </c>
      <c r="B32" s="162">
        <v>210000025</v>
      </c>
      <c r="C32" s="210" t="s">
        <v>199</v>
      </c>
      <c r="D32" s="192" t="s">
        <v>106</v>
      </c>
      <c r="E32" s="193">
        <v>36</v>
      </c>
      <c r="F32" s="154"/>
      <c r="G32" s="154">
        <f t="shared" si="2"/>
        <v>0</v>
      </c>
      <c r="H32" s="154"/>
      <c r="I32" s="154"/>
      <c r="J32" s="154"/>
      <c r="K32" s="154"/>
      <c r="L32" s="154"/>
      <c r="M32" s="154"/>
      <c r="N32" s="154"/>
      <c r="O32" s="154"/>
      <c r="P32" s="154"/>
      <c r="Q32" s="154"/>
      <c r="R32" s="154"/>
      <c r="S32" s="154"/>
      <c r="T32" s="154"/>
      <c r="U32" s="155"/>
      <c r="V32" s="154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5"/>
      <c r="BG32" s="145"/>
      <c r="BH32" s="145"/>
    </row>
    <row r="33" spans="1:60" outlineLevel="1" x14ac:dyDescent="0.2">
      <c r="A33" s="146">
        <v>26</v>
      </c>
      <c r="B33" s="162">
        <v>210000026</v>
      </c>
      <c r="C33" s="160" t="s">
        <v>136</v>
      </c>
      <c r="D33" s="150" t="s">
        <v>110</v>
      </c>
      <c r="E33" s="152">
        <v>12</v>
      </c>
      <c r="F33" s="154"/>
      <c r="G33" s="154">
        <f t="shared" si="0"/>
        <v>0</v>
      </c>
      <c r="H33" s="154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  <c r="T33" s="154"/>
      <c r="U33" s="155"/>
      <c r="V33" s="154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5"/>
      <c r="BG33" s="145"/>
      <c r="BH33" s="145"/>
    </row>
    <row r="34" spans="1:60" outlineLevel="1" x14ac:dyDescent="0.2">
      <c r="A34" s="146">
        <v>27</v>
      </c>
      <c r="B34" s="162">
        <v>210000027</v>
      </c>
      <c r="C34" s="160" t="s">
        <v>109</v>
      </c>
      <c r="D34" s="150" t="s">
        <v>110</v>
      </c>
      <c r="E34" s="152">
        <v>10</v>
      </c>
      <c r="F34" s="154"/>
      <c r="G34" s="154">
        <f t="shared" si="0"/>
        <v>0</v>
      </c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5"/>
      <c r="V34" s="154"/>
      <c r="W34" s="145"/>
      <c r="X34" s="145"/>
      <c r="Y34" s="145"/>
      <c r="Z34" s="145"/>
      <c r="AA34" s="145"/>
      <c r="AB34" s="145"/>
      <c r="AC34" s="145"/>
      <c r="AD34" s="145"/>
      <c r="AE34" s="145"/>
      <c r="AF34" s="145"/>
      <c r="AG34" s="145"/>
      <c r="AH34" s="145"/>
      <c r="AI34" s="145"/>
      <c r="AJ34" s="145"/>
      <c r="AK34" s="145"/>
      <c r="AL34" s="145"/>
      <c r="AM34" s="145"/>
      <c r="AN34" s="145"/>
      <c r="AO34" s="145"/>
      <c r="AP34" s="145"/>
      <c r="AQ34" s="145"/>
      <c r="AR34" s="145"/>
      <c r="AS34" s="145"/>
      <c r="AT34" s="145"/>
      <c r="AU34" s="145"/>
      <c r="AV34" s="145"/>
      <c r="AW34" s="145"/>
      <c r="AX34" s="145"/>
      <c r="AY34" s="145"/>
      <c r="AZ34" s="145"/>
      <c r="BA34" s="145"/>
      <c r="BB34" s="145"/>
      <c r="BC34" s="145"/>
      <c r="BD34" s="145"/>
      <c r="BE34" s="145"/>
      <c r="BF34" s="145"/>
      <c r="BG34" s="145"/>
      <c r="BH34" s="145"/>
    </row>
    <row r="35" spans="1:60" x14ac:dyDescent="0.2">
      <c r="A35" s="148" t="s">
        <v>101</v>
      </c>
      <c r="B35" s="148" t="s">
        <v>68</v>
      </c>
      <c r="C35" s="161" t="s">
        <v>70</v>
      </c>
      <c r="D35" s="151"/>
      <c r="E35" s="153"/>
      <c r="F35" s="156"/>
      <c r="G35" s="156">
        <f>SUMIF(AG36:AG69,"&lt;&gt;NOR",G36:G69)</f>
        <v>0</v>
      </c>
      <c r="H35" s="156"/>
      <c r="I35" s="156">
        <f>SUM(I36:I74)</f>
        <v>115420</v>
      </c>
      <c r="J35" s="156"/>
      <c r="K35" s="156">
        <f>SUM(K36:K74)</f>
        <v>4600</v>
      </c>
      <c r="L35" s="156"/>
      <c r="M35" s="156">
        <f>SUM(M36:M74)</f>
        <v>0</v>
      </c>
      <c r="N35" s="156"/>
      <c r="O35" s="156">
        <f>SUM(O36:O74)</f>
        <v>0</v>
      </c>
      <c r="P35" s="156"/>
      <c r="Q35" s="156">
        <f>SUM(Q36:Q74)</f>
        <v>0</v>
      </c>
      <c r="R35" s="156"/>
      <c r="S35" s="156"/>
      <c r="T35" s="156"/>
      <c r="U35" s="157">
        <f>SUM(U36:U74)</f>
        <v>0</v>
      </c>
      <c r="V35" s="156"/>
      <c r="AG35" t="s">
        <v>102</v>
      </c>
    </row>
    <row r="36" spans="1:60" outlineLevel="1" x14ac:dyDescent="0.2">
      <c r="A36" s="146">
        <v>28</v>
      </c>
      <c r="B36" s="162">
        <v>210000028</v>
      </c>
      <c r="C36" s="205" t="s">
        <v>182</v>
      </c>
      <c r="D36" s="192" t="s">
        <v>106</v>
      </c>
      <c r="E36" s="193">
        <v>1</v>
      </c>
      <c r="F36" s="194"/>
      <c r="G36" s="194">
        <f>SUM(E36*F36)</f>
        <v>0</v>
      </c>
      <c r="H36" s="154">
        <v>99000</v>
      </c>
      <c r="I36" s="154">
        <f>ROUND(E36*H36,2)</f>
        <v>99000</v>
      </c>
      <c r="J36" s="154">
        <v>4600</v>
      </c>
      <c r="K36" s="154">
        <f>ROUND(E36*J36,2)</f>
        <v>4600</v>
      </c>
      <c r="L36" s="154">
        <v>21</v>
      </c>
      <c r="M36" s="154">
        <f>G36*(1+L36/100)</f>
        <v>0</v>
      </c>
      <c r="N36" s="154">
        <v>0</v>
      </c>
      <c r="O36" s="154">
        <f>ROUND(E36*N36,2)</f>
        <v>0</v>
      </c>
      <c r="P36" s="154">
        <v>0</v>
      </c>
      <c r="Q36" s="154">
        <f>ROUND(E36*P36,2)</f>
        <v>0</v>
      </c>
      <c r="R36" s="154"/>
      <c r="S36" s="154" t="s">
        <v>103</v>
      </c>
      <c r="T36" s="154">
        <v>0</v>
      </c>
      <c r="U36" s="155">
        <f>ROUND(E36*T36,2)</f>
        <v>0</v>
      </c>
      <c r="V36" s="154"/>
      <c r="W36" s="145"/>
      <c r="X36" s="145"/>
      <c r="Y36" s="145"/>
      <c r="Z36" s="145"/>
      <c r="AA36" s="145"/>
      <c r="AB36" s="145"/>
      <c r="AC36" s="145"/>
      <c r="AD36" s="145"/>
      <c r="AE36" s="145"/>
      <c r="AF36" s="145"/>
      <c r="AG36" s="145" t="s">
        <v>104</v>
      </c>
      <c r="AH36" s="145"/>
      <c r="AI36" s="145"/>
      <c r="AJ36" s="145"/>
      <c r="AK36" s="145"/>
      <c r="AL36" s="145"/>
      <c r="AM36" s="145"/>
      <c r="AN36" s="145"/>
      <c r="AO36" s="145"/>
      <c r="AP36" s="145"/>
      <c r="AQ36" s="145"/>
      <c r="AR36" s="145"/>
      <c r="AS36" s="145"/>
      <c r="AT36" s="145"/>
      <c r="AU36" s="145"/>
      <c r="AV36" s="145"/>
      <c r="AW36" s="145"/>
      <c r="AX36" s="145"/>
      <c r="AY36" s="145"/>
      <c r="AZ36" s="145"/>
      <c r="BA36" s="145"/>
      <c r="BB36" s="145"/>
      <c r="BC36" s="145"/>
      <c r="BD36" s="145"/>
      <c r="BE36" s="145"/>
      <c r="BF36" s="145"/>
      <c r="BG36" s="145"/>
      <c r="BH36" s="145"/>
    </row>
    <row r="37" spans="1:60" outlineLevel="1" x14ac:dyDescent="0.2">
      <c r="A37" s="146"/>
      <c r="B37" s="162"/>
      <c r="C37" s="206" t="s">
        <v>145</v>
      </c>
      <c r="D37" s="195"/>
      <c r="E37" s="195"/>
      <c r="F37" s="195"/>
      <c r="G37" s="196"/>
      <c r="H37" s="154"/>
      <c r="I37" s="154"/>
      <c r="J37" s="154"/>
      <c r="K37" s="154"/>
      <c r="L37" s="154"/>
      <c r="M37" s="154"/>
      <c r="N37" s="154"/>
      <c r="O37" s="154"/>
      <c r="P37" s="154"/>
      <c r="Q37" s="154"/>
      <c r="R37" s="154"/>
      <c r="S37" s="154"/>
      <c r="T37" s="154"/>
      <c r="U37" s="155"/>
      <c r="V37" s="154"/>
      <c r="W37" s="145"/>
      <c r="X37" s="145"/>
      <c r="Y37" s="145"/>
      <c r="Z37" s="145"/>
      <c r="AA37" s="145"/>
      <c r="AB37" s="145"/>
      <c r="AC37" s="145"/>
      <c r="AD37" s="145"/>
      <c r="AE37" s="145"/>
      <c r="AF37" s="145"/>
      <c r="AG37" s="145"/>
      <c r="AH37" s="145"/>
      <c r="AI37" s="145"/>
      <c r="AJ37" s="145"/>
      <c r="AK37" s="145"/>
      <c r="AL37" s="145"/>
      <c r="AM37" s="145"/>
      <c r="AN37" s="145"/>
      <c r="AO37" s="145"/>
      <c r="AP37" s="145"/>
      <c r="AQ37" s="145"/>
      <c r="AR37" s="145"/>
      <c r="AS37" s="145"/>
      <c r="AT37" s="145"/>
      <c r="AU37" s="145"/>
      <c r="AV37" s="145"/>
      <c r="AW37" s="145"/>
      <c r="AX37" s="145"/>
      <c r="AY37" s="145"/>
      <c r="AZ37" s="145"/>
      <c r="BA37" s="145"/>
      <c r="BB37" s="145"/>
      <c r="BC37" s="145"/>
      <c r="BD37" s="145"/>
      <c r="BE37" s="145"/>
      <c r="BF37" s="145"/>
      <c r="BG37" s="145"/>
      <c r="BH37" s="145"/>
    </row>
    <row r="38" spans="1:60" outlineLevel="1" x14ac:dyDescent="0.2">
      <c r="A38" s="146"/>
      <c r="B38" s="162"/>
      <c r="C38" s="206" t="s">
        <v>146</v>
      </c>
      <c r="D38" s="195"/>
      <c r="E38" s="195"/>
      <c r="F38" s="195"/>
      <c r="G38" s="196"/>
      <c r="H38" s="154"/>
      <c r="I38" s="154"/>
      <c r="J38" s="154"/>
      <c r="K38" s="154"/>
      <c r="L38" s="154"/>
      <c r="M38" s="154"/>
      <c r="N38" s="154"/>
      <c r="O38" s="154"/>
      <c r="P38" s="154"/>
      <c r="Q38" s="154"/>
      <c r="R38" s="154"/>
      <c r="S38" s="154"/>
      <c r="T38" s="154"/>
      <c r="U38" s="155"/>
      <c r="V38" s="154"/>
      <c r="W38" s="145"/>
      <c r="X38" s="145"/>
      <c r="Y38" s="145"/>
      <c r="Z38" s="145"/>
      <c r="AA38" s="145"/>
      <c r="AB38" s="145"/>
      <c r="AC38" s="145"/>
      <c r="AD38" s="145"/>
      <c r="AE38" s="145"/>
      <c r="AF38" s="145"/>
      <c r="AG38" s="145"/>
      <c r="AH38" s="145"/>
      <c r="AI38" s="145"/>
      <c r="AJ38" s="145"/>
      <c r="AK38" s="145"/>
      <c r="AL38" s="145"/>
      <c r="AM38" s="145"/>
      <c r="AN38" s="145"/>
      <c r="AO38" s="145"/>
      <c r="AP38" s="145"/>
      <c r="AQ38" s="145"/>
      <c r="AR38" s="145"/>
      <c r="AS38" s="145"/>
      <c r="AT38" s="145"/>
      <c r="AU38" s="145"/>
      <c r="AV38" s="145"/>
      <c r="AW38" s="145"/>
      <c r="AX38" s="145"/>
      <c r="AY38" s="145"/>
      <c r="AZ38" s="145"/>
      <c r="BA38" s="145"/>
      <c r="BB38" s="145"/>
      <c r="BC38" s="145"/>
      <c r="BD38" s="145"/>
      <c r="BE38" s="145"/>
      <c r="BF38" s="145"/>
      <c r="BG38" s="145"/>
      <c r="BH38" s="145"/>
    </row>
    <row r="39" spans="1:60" outlineLevel="1" x14ac:dyDescent="0.2">
      <c r="A39" s="146"/>
      <c r="B39" s="162"/>
      <c r="C39" s="206" t="s">
        <v>147</v>
      </c>
      <c r="D39" s="195"/>
      <c r="E39" s="195"/>
      <c r="F39" s="195"/>
      <c r="G39" s="196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5"/>
      <c r="V39" s="154"/>
      <c r="W39" s="145"/>
      <c r="X39" s="145"/>
      <c r="Y39" s="145"/>
      <c r="Z39" s="145"/>
      <c r="AA39" s="145"/>
      <c r="AB39" s="145"/>
      <c r="AC39" s="145"/>
      <c r="AD39" s="145"/>
      <c r="AE39" s="145"/>
      <c r="AF39" s="145"/>
      <c r="AG39" s="145"/>
      <c r="AH39" s="145"/>
      <c r="AI39" s="145"/>
      <c r="AJ39" s="145"/>
      <c r="AK39" s="145"/>
      <c r="AL39" s="145"/>
      <c r="AM39" s="145"/>
      <c r="AN39" s="145"/>
      <c r="AO39" s="145"/>
      <c r="AP39" s="145"/>
      <c r="AQ39" s="145"/>
      <c r="AR39" s="145"/>
      <c r="AS39" s="145"/>
      <c r="AT39" s="145"/>
      <c r="AU39" s="145"/>
      <c r="AV39" s="145"/>
      <c r="AW39" s="145"/>
      <c r="AX39" s="145"/>
      <c r="AY39" s="145"/>
      <c r="AZ39" s="145"/>
      <c r="BA39" s="145"/>
      <c r="BB39" s="145"/>
      <c r="BC39" s="145"/>
      <c r="BD39" s="145"/>
      <c r="BE39" s="145"/>
      <c r="BF39" s="145"/>
      <c r="BG39" s="145"/>
      <c r="BH39" s="145"/>
    </row>
    <row r="40" spans="1:60" outlineLevel="1" x14ac:dyDescent="0.2">
      <c r="A40" s="146"/>
      <c r="B40" s="162"/>
      <c r="C40" s="206" t="s">
        <v>148</v>
      </c>
      <c r="D40" s="195"/>
      <c r="E40" s="195"/>
      <c r="F40" s="195"/>
      <c r="G40" s="196"/>
      <c r="H40" s="154"/>
      <c r="I40" s="154"/>
      <c r="J40" s="154"/>
      <c r="K40" s="154"/>
      <c r="L40" s="154"/>
      <c r="M40" s="154"/>
      <c r="N40" s="154"/>
      <c r="O40" s="154"/>
      <c r="P40" s="154"/>
      <c r="Q40" s="154"/>
      <c r="R40" s="154"/>
      <c r="S40" s="154"/>
      <c r="T40" s="154"/>
      <c r="U40" s="155"/>
      <c r="V40" s="154"/>
      <c r="W40" s="145"/>
      <c r="X40" s="145"/>
      <c r="Y40" s="145"/>
      <c r="Z40" s="145"/>
      <c r="AA40" s="145"/>
      <c r="AB40" s="145"/>
      <c r="AC40" s="145"/>
      <c r="AD40" s="145"/>
      <c r="AE40" s="145"/>
      <c r="AF40" s="145"/>
      <c r="AG40" s="145"/>
      <c r="AH40" s="145"/>
      <c r="AI40" s="145"/>
      <c r="AJ40" s="145"/>
      <c r="AK40" s="145"/>
      <c r="AL40" s="145"/>
      <c r="AM40" s="145"/>
      <c r="AN40" s="145"/>
      <c r="AO40" s="145"/>
      <c r="AP40" s="145"/>
      <c r="AQ40" s="145"/>
      <c r="AR40" s="145"/>
      <c r="AS40" s="145"/>
      <c r="AT40" s="145"/>
      <c r="AU40" s="145"/>
      <c r="AV40" s="145"/>
      <c r="AW40" s="145"/>
      <c r="AX40" s="145"/>
      <c r="AY40" s="145"/>
      <c r="AZ40" s="145"/>
      <c r="BA40" s="145"/>
      <c r="BB40" s="145"/>
      <c r="BC40" s="145"/>
      <c r="BD40" s="145"/>
      <c r="BE40" s="145"/>
      <c r="BF40" s="145"/>
      <c r="BG40" s="145"/>
      <c r="BH40" s="145"/>
    </row>
    <row r="41" spans="1:60" outlineLevel="1" x14ac:dyDescent="0.2">
      <c r="A41" s="146"/>
      <c r="B41" s="162"/>
      <c r="C41" s="206" t="s">
        <v>149</v>
      </c>
      <c r="D41" s="195"/>
      <c r="E41" s="195"/>
      <c r="F41" s="195"/>
      <c r="G41" s="196"/>
      <c r="H41" s="154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  <c r="T41" s="154"/>
      <c r="U41" s="155"/>
      <c r="V41" s="154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5"/>
      <c r="BG41" s="145"/>
      <c r="BH41" s="145"/>
    </row>
    <row r="42" spans="1:60" outlineLevel="1" x14ac:dyDescent="0.2">
      <c r="A42" s="146"/>
      <c r="B42" s="162"/>
      <c r="C42" s="206" t="s">
        <v>150</v>
      </c>
      <c r="D42" s="195"/>
      <c r="E42" s="195"/>
      <c r="F42" s="195"/>
      <c r="G42" s="196"/>
      <c r="H42" s="154"/>
      <c r="I42" s="154"/>
      <c r="J42" s="154"/>
      <c r="K42" s="154"/>
      <c r="L42" s="154"/>
      <c r="M42" s="154"/>
      <c r="N42" s="154"/>
      <c r="O42" s="154"/>
      <c r="P42" s="154"/>
      <c r="Q42" s="154"/>
      <c r="R42" s="154"/>
      <c r="S42" s="154"/>
      <c r="T42" s="154"/>
      <c r="U42" s="155"/>
      <c r="V42" s="154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5"/>
      <c r="BG42" s="145"/>
      <c r="BH42" s="145"/>
    </row>
    <row r="43" spans="1:60" outlineLevel="1" x14ac:dyDescent="0.2">
      <c r="A43" s="146"/>
      <c r="B43" s="162"/>
      <c r="C43" s="206" t="s">
        <v>183</v>
      </c>
      <c r="D43" s="195"/>
      <c r="E43" s="195"/>
      <c r="F43" s="195"/>
      <c r="G43" s="196"/>
      <c r="H43" s="154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  <c r="T43" s="154"/>
      <c r="U43" s="155"/>
      <c r="V43" s="154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5"/>
      <c r="BG43" s="145"/>
      <c r="BH43" s="145"/>
    </row>
    <row r="44" spans="1:60" outlineLevel="1" x14ac:dyDescent="0.2">
      <c r="A44" s="146"/>
      <c r="B44" s="162"/>
      <c r="C44" s="206" t="s">
        <v>151</v>
      </c>
      <c r="D44" s="195"/>
      <c r="E44" s="195"/>
      <c r="F44" s="195"/>
      <c r="G44" s="196"/>
      <c r="H44" s="154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  <c r="T44" s="154"/>
      <c r="U44" s="155"/>
      <c r="V44" s="154"/>
      <c r="W44" s="145"/>
      <c r="X44" s="145"/>
      <c r="Y44" s="145"/>
      <c r="Z44" s="145"/>
      <c r="AA44" s="145"/>
      <c r="AB44" s="145"/>
      <c r="AC44" s="145"/>
      <c r="AD44" s="145"/>
      <c r="AE44" s="145"/>
      <c r="AF44" s="145"/>
      <c r="AG44" s="145"/>
      <c r="AH44" s="145"/>
      <c r="AI44" s="145"/>
      <c r="AJ44" s="145"/>
      <c r="AK44" s="145"/>
      <c r="AL44" s="145"/>
      <c r="AM44" s="145"/>
      <c r="AN44" s="145"/>
      <c r="AO44" s="145"/>
      <c r="AP44" s="145"/>
      <c r="AQ44" s="145"/>
      <c r="AR44" s="145"/>
      <c r="AS44" s="145"/>
      <c r="AT44" s="145"/>
      <c r="AU44" s="145"/>
      <c r="AV44" s="145"/>
      <c r="AW44" s="145"/>
      <c r="AX44" s="145"/>
      <c r="AY44" s="145"/>
      <c r="AZ44" s="145"/>
      <c r="BA44" s="145"/>
      <c r="BB44" s="145"/>
      <c r="BC44" s="145"/>
      <c r="BD44" s="145"/>
      <c r="BE44" s="145"/>
      <c r="BF44" s="145"/>
      <c r="BG44" s="145"/>
      <c r="BH44" s="145"/>
    </row>
    <row r="45" spans="1:60" outlineLevel="1" x14ac:dyDescent="0.2">
      <c r="A45" s="146"/>
      <c r="B45" s="162"/>
      <c r="C45" s="206" t="s">
        <v>152</v>
      </c>
      <c r="D45" s="195"/>
      <c r="E45" s="195"/>
      <c r="F45" s="195"/>
      <c r="G45" s="196"/>
      <c r="H45" s="154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  <c r="T45" s="154"/>
      <c r="U45" s="155"/>
      <c r="V45" s="154"/>
      <c r="W45" s="145"/>
      <c r="X45" s="145"/>
      <c r="Y45" s="145"/>
      <c r="Z45" s="145"/>
      <c r="AA45" s="145"/>
      <c r="AB45" s="145"/>
      <c r="AC45" s="145"/>
      <c r="AD45" s="145"/>
      <c r="AE45" s="145"/>
      <c r="AF45" s="145"/>
      <c r="AG45" s="145"/>
      <c r="AH45" s="145"/>
      <c r="AI45" s="145"/>
      <c r="AJ45" s="145"/>
      <c r="AK45" s="145"/>
      <c r="AL45" s="145"/>
      <c r="AM45" s="145"/>
      <c r="AN45" s="145"/>
      <c r="AO45" s="145"/>
      <c r="AP45" s="145"/>
      <c r="AQ45" s="145"/>
      <c r="AR45" s="145"/>
      <c r="AS45" s="145"/>
      <c r="AT45" s="145"/>
      <c r="AU45" s="145"/>
      <c r="AV45" s="145"/>
      <c r="AW45" s="145"/>
      <c r="AX45" s="145"/>
      <c r="AY45" s="145"/>
      <c r="AZ45" s="145"/>
      <c r="BA45" s="145"/>
      <c r="BB45" s="145"/>
      <c r="BC45" s="145"/>
      <c r="BD45" s="145"/>
      <c r="BE45" s="145"/>
      <c r="BF45" s="145"/>
      <c r="BG45" s="145"/>
      <c r="BH45" s="145"/>
    </row>
    <row r="46" spans="1:60" outlineLevel="1" x14ac:dyDescent="0.2">
      <c r="A46" s="146"/>
      <c r="B46" s="162"/>
      <c r="C46" s="206" t="s">
        <v>153</v>
      </c>
      <c r="D46" s="195"/>
      <c r="E46" s="195"/>
      <c r="F46" s="195"/>
      <c r="G46" s="196"/>
      <c r="H46" s="154"/>
      <c r="I46" s="154"/>
      <c r="J46" s="154"/>
      <c r="K46" s="154"/>
      <c r="L46" s="154"/>
      <c r="M46" s="154"/>
      <c r="N46" s="154"/>
      <c r="O46" s="154"/>
      <c r="P46" s="154"/>
      <c r="Q46" s="154"/>
      <c r="R46" s="154"/>
      <c r="S46" s="154"/>
      <c r="T46" s="154"/>
      <c r="U46" s="155"/>
      <c r="V46" s="154"/>
      <c r="W46" s="145"/>
      <c r="X46" s="145"/>
      <c r="Y46" s="145"/>
      <c r="Z46" s="145"/>
      <c r="AA46" s="145"/>
      <c r="AB46" s="145"/>
      <c r="AC46" s="145"/>
      <c r="AD46" s="145"/>
      <c r="AE46" s="145"/>
      <c r="AF46" s="145"/>
      <c r="AG46" s="145"/>
      <c r="AH46" s="145"/>
      <c r="AI46" s="145"/>
      <c r="AJ46" s="145"/>
      <c r="AK46" s="145"/>
      <c r="AL46" s="145"/>
      <c r="AM46" s="145"/>
      <c r="AN46" s="145"/>
      <c r="AO46" s="145"/>
      <c r="AP46" s="145"/>
      <c r="AQ46" s="145"/>
      <c r="AR46" s="145"/>
      <c r="AS46" s="145"/>
      <c r="AT46" s="145"/>
      <c r="AU46" s="145"/>
      <c r="AV46" s="145"/>
      <c r="AW46" s="145"/>
      <c r="AX46" s="145"/>
      <c r="AY46" s="145"/>
      <c r="AZ46" s="145"/>
      <c r="BA46" s="145"/>
      <c r="BB46" s="145"/>
      <c r="BC46" s="145"/>
      <c r="BD46" s="145"/>
      <c r="BE46" s="145"/>
      <c r="BF46" s="145"/>
      <c r="BG46" s="145"/>
      <c r="BH46" s="145"/>
    </row>
    <row r="47" spans="1:60" outlineLevel="1" x14ac:dyDescent="0.2">
      <c r="A47" s="146"/>
      <c r="B47" s="162"/>
      <c r="C47" s="206" t="s">
        <v>154</v>
      </c>
      <c r="D47" s="195"/>
      <c r="E47" s="195"/>
      <c r="F47" s="195"/>
      <c r="G47" s="196"/>
      <c r="H47" s="154"/>
      <c r="I47" s="154"/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5"/>
      <c r="V47" s="154"/>
      <c r="W47" s="145"/>
      <c r="X47" s="145"/>
      <c r="Y47" s="145"/>
      <c r="Z47" s="145"/>
      <c r="AA47" s="145"/>
      <c r="AB47" s="145"/>
      <c r="AC47" s="145"/>
      <c r="AD47" s="145"/>
      <c r="AE47" s="145"/>
      <c r="AF47" s="145"/>
      <c r="AG47" s="145"/>
      <c r="AH47" s="145"/>
      <c r="AI47" s="145"/>
      <c r="AJ47" s="145"/>
      <c r="AK47" s="145"/>
      <c r="AL47" s="145"/>
      <c r="AM47" s="145"/>
      <c r="AN47" s="145"/>
      <c r="AO47" s="145"/>
      <c r="AP47" s="145"/>
      <c r="AQ47" s="145"/>
      <c r="AR47" s="145"/>
      <c r="AS47" s="145"/>
      <c r="AT47" s="145"/>
      <c r="AU47" s="145"/>
      <c r="AV47" s="145"/>
      <c r="AW47" s="145"/>
      <c r="AX47" s="145"/>
      <c r="AY47" s="145"/>
      <c r="AZ47" s="145"/>
      <c r="BA47" s="145"/>
      <c r="BB47" s="145"/>
      <c r="BC47" s="145"/>
      <c r="BD47" s="145"/>
      <c r="BE47" s="145"/>
      <c r="BF47" s="145"/>
      <c r="BG47" s="145"/>
      <c r="BH47" s="145"/>
    </row>
    <row r="48" spans="1:60" outlineLevel="1" x14ac:dyDescent="0.2">
      <c r="A48" s="146"/>
      <c r="B48" s="162"/>
      <c r="C48" s="206" t="s">
        <v>155</v>
      </c>
      <c r="D48" s="195"/>
      <c r="E48" s="195"/>
      <c r="F48" s="195"/>
      <c r="G48" s="196"/>
      <c r="H48" s="154"/>
      <c r="I48" s="154"/>
      <c r="J48" s="154"/>
      <c r="K48" s="154"/>
      <c r="L48" s="154"/>
      <c r="M48" s="154"/>
      <c r="N48" s="154"/>
      <c r="O48" s="154"/>
      <c r="P48" s="154"/>
      <c r="Q48" s="154"/>
      <c r="R48" s="154"/>
      <c r="S48" s="154"/>
      <c r="T48" s="154"/>
      <c r="U48" s="155"/>
      <c r="V48" s="154"/>
      <c r="W48" s="145"/>
      <c r="X48" s="145"/>
      <c r="Y48" s="145"/>
      <c r="Z48" s="145"/>
      <c r="AA48" s="145"/>
      <c r="AB48" s="145"/>
      <c r="AC48" s="145"/>
      <c r="AD48" s="145"/>
      <c r="AE48" s="145"/>
      <c r="AF48" s="145"/>
      <c r="AG48" s="145"/>
      <c r="AH48" s="145"/>
      <c r="AI48" s="145"/>
      <c r="AJ48" s="145"/>
      <c r="AK48" s="145"/>
      <c r="AL48" s="145"/>
      <c r="AM48" s="145"/>
      <c r="AN48" s="145"/>
      <c r="AO48" s="145"/>
      <c r="AP48" s="145"/>
      <c r="AQ48" s="145"/>
      <c r="AR48" s="145"/>
      <c r="AS48" s="145"/>
      <c r="AT48" s="145"/>
      <c r="AU48" s="145"/>
      <c r="AV48" s="145"/>
      <c r="AW48" s="145"/>
      <c r="AX48" s="145"/>
      <c r="AY48" s="145"/>
      <c r="AZ48" s="145"/>
      <c r="BA48" s="145"/>
      <c r="BB48" s="145"/>
      <c r="BC48" s="145"/>
      <c r="BD48" s="145"/>
      <c r="BE48" s="145"/>
      <c r="BF48" s="145"/>
      <c r="BG48" s="145"/>
      <c r="BH48" s="145"/>
    </row>
    <row r="49" spans="1:60" outlineLevel="1" x14ac:dyDescent="0.2">
      <c r="A49" s="146"/>
      <c r="B49" s="162"/>
      <c r="C49" s="206" t="s">
        <v>156</v>
      </c>
      <c r="D49" s="195"/>
      <c r="E49" s="195"/>
      <c r="F49" s="195"/>
      <c r="G49" s="196"/>
      <c r="H49" s="154"/>
      <c r="I49" s="154"/>
      <c r="J49" s="154"/>
      <c r="K49" s="154"/>
      <c r="L49" s="154"/>
      <c r="M49" s="154"/>
      <c r="N49" s="154"/>
      <c r="O49" s="154"/>
      <c r="P49" s="154"/>
      <c r="Q49" s="154"/>
      <c r="R49" s="154"/>
      <c r="S49" s="154"/>
      <c r="T49" s="154"/>
      <c r="U49" s="155"/>
      <c r="V49" s="154"/>
      <c r="W49" s="145"/>
      <c r="X49" s="145"/>
      <c r="Y49" s="145"/>
      <c r="Z49" s="145"/>
      <c r="AA49" s="145"/>
      <c r="AB49" s="145"/>
      <c r="AC49" s="145"/>
      <c r="AD49" s="145"/>
      <c r="AE49" s="145"/>
      <c r="AF49" s="145"/>
      <c r="AG49" s="145"/>
      <c r="AH49" s="145"/>
      <c r="AI49" s="145"/>
      <c r="AJ49" s="145"/>
      <c r="AK49" s="145"/>
      <c r="AL49" s="145"/>
      <c r="AM49" s="145"/>
      <c r="AN49" s="145"/>
      <c r="AO49" s="145"/>
      <c r="AP49" s="145"/>
      <c r="AQ49" s="145"/>
      <c r="AR49" s="145"/>
      <c r="AS49" s="145"/>
      <c r="AT49" s="145"/>
      <c r="AU49" s="145"/>
      <c r="AV49" s="145"/>
      <c r="AW49" s="145"/>
      <c r="AX49" s="145"/>
      <c r="AY49" s="145"/>
      <c r="AZ49" s="145"/>
      <c r="BA49" s="145"/>
      <c r="BB49" s="145"/>
      <c r="BC49" s="145"/>
      <c r="BD49" s="145"/>
      <c r="BE49" s="145"/>
      <c r="BF49" s="145"/>
      <c r="BG49" s="145"/>
      <c r="BH49" s="145"/>
    </row>
    <row r="50" spans="1:60" outlineLevel="1" x14ac:dyDescent="0.2">
      <c r="A50" s="146"/>
      <c r="B50" s="162"/>
      <c r="C50" s="206" t="s">
        <v>157</v>
      </c>
      <c r="D50" s="195"/>
      <c r="E50" s="195"/>
      <c r="F50" s="195"/>
      <c r="G50" s="196"/>
      <c r="H50" s="154"/>
      <c r="I50" s="154"/>
      <c r="J50" s="154"/>
      <c r="K50" s="154"/>
      <c r="L50" s="154"/>
      <c r="M50" s="154"/>
      <c r="N50" s="154"/>
      <c r="O50" s="154"/>
      <c r="P50" s="154"/>
      <c r="Q50" s="154"/>
      <c r="R50" s="154"/>
      <c r="S50" s="154"/>
      <c r="T50" s="154"/>
      <c r="U50" s="155"/>
      <c r="V50" s="154"/>
      <c r="W50" s="145"/>
      <c r="X50" s="145"/>
      <c r="Y50" s="145"/>
      <c r="Z50" s="145"/>
      <c r="AA50" s="145"/>
      <c r="AB50" s="145"/>
      <c r="AC50" s="145"/>
      <c r="AD50" s="145"/>
      <c r="AE50" s="145"/>
      <c r="AF50" s="145"/>
      <c r="AG50" s="145"/>
      <c r="AH50" s="145"/>
      <c r="AI50" s="145"/>
      <c r="AJ50" s="145"/>
      <c r="AK50" s="145"/>
      <c r="AL50" s="145"/>
      <c r="AM50" s="145"/>
      <c r="AN50" s="145"/>
      <c r="AO50" s="145"/>
      <c r="AP50" s="145"/>
      <c r="AQ50" s="145"/>
      <c r="AR50" s="145"/>
      <c r="AS50" s="145"/>
      <c r="AT50" s="145"/>
      <c r="AU50" s="145"/>
      <c r="AV50" s="145"/>
      <c r="AW50" s="145"/>
      <c r="AX50" s="145"/>
      <c r="AY50" s="145"/>
      <c r="AZ50" s="145"/>
      <c r="BA50" s="145"/>
      <c r="BB50" s="145"/>
      <c r="BC50" s="145"/>
      <c r="BD50" s="145"/>
      <c r="BE50" s="145"/>
      <c r="BF50" s="145"/>
      <c r="BG50" s="145"/>
      <c r="BH50" s="145"/>
    </row>
    <row r="51" spans="1:60" outlineLevel="1" x14ac:dyDescent="0.2">
      <c r="A51" s="146"/>
      <c r="B51" s="162"/>
      <c r="C51" s="206" t="s">
        <v>158</v>
      </c>
      <c r="D51" s="195"/>
      <c r="E51" s="195"/>
      <c r="F51" s="195"/>
      <c r="G51" s="196"/>
      <c r="H51" s="154"/>
      <c r="I51" s="154"/>
      <c r="J51" s="154"/>
      <c r="K51" s="154"/>
      <c r="L51" s="154"/>
      <c r="M51" s="154"/>
      <c r="N51" s="154"/>
      <c r="O51" s="154"/>
      <c r="P51" s="154"/>
      <c r="Q51" s="154"/>
      <c r="R51" s="154"/>
      <c r="S51" s="154"/>
      <c r="T51" s="154"/>
      <c r="U51" s="155"/>
      <c r="V51" s="154"/>
      <c r="W51" s="145"/>
      <c r="X51" s="145"/>
      <c r="Y51" s="145"/>
      <c r="Z51" s="145"/>
      <c r="AA51" s="145"/>
      <c r="AB51" s="145"/>
      <c r="AC51" s="145"/>
      <c r="AD51" s="145"/>
      <c r="AE51" s="145"/>
      <c r="AF51" s="145"/>
      <c r="AG51" s="145"/>
      <c r="AH51" s="145"/>
      <c r="AI51" s="145"/>
      <c r="AJ51" s="145"/>
      <c r="AK51" s="145"/>
      <c r="AL51" s="145"/>
      <c r="AM51" s="145"/>
      <c r="AN51" s="145"/>
      <c r="AO51" s="145"/>
      <c r="AP51" s="145"/>
      <c r="AQ51" s="145"/>
      <c r="AR51" s="145"/>
      <c r="AS51" s="145"/>
      <c r="AT51" s="145"/>
      <c r="AU51" s="145"/>
      <c r="AV51" s="145"/>
      <c r="AW51" s="145"/>
      <c r="AX51" s="145"/>
      <c r="AY51" s="145"/>
      <c r="AZ51" s="145"/>
      <c r="BA51" s="145"/>
      <c r="BB51" s="145"/>
      <c r="BC51" s="145"/>
      <c r="BD51" s="145"/>
      <c r="BE51" s="145"/>
      <c r="BF51" s="145"/>
      <c r="BG51" s="145"/>
      <c r="BH51" s="145"/>
    </row>
    <row r="52" spans="1:60" outlineLevel="1" x14ac:dyDescent="0.2">
      <c r="A52" s="146"/>
      <c r="B52" s="162"/>
      <c r="C52" s="206" t="s">
        <v>159</v>
      </c>
      <c r="D52" s="195"/>
      <c r="E52" s="195"/>
      <c r="F52" s="195"/>
      <c r="G52" s="196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5"/>
      <c r="V52" s="154"/>
      <c r="W52" s="145"/>
      <c r="X52" s="145"/>
      <c r="Y52" s="145"/>
      <c r="Z52" s="145"/>
      <c r="AA52" s="145"/>
      <c r="AB52" s="145"/>
      <c r="AC52" s="145"/>
      <c r="AD52" s="145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5"/>
      <c r="AV52" s="145"/>
      <c r="AW52" s="145"/>
      <c r="AX52" s="145"/>
      <c r="AY52" s="145"/>
      <c r="AZ52" s="145"/>
      <c r="BA52" s="145"/>
      <c r="BB52" s="145"/>
      <c r="BC52" s="145"/>
      <c r="BD52" s="145"/>
      <c r="BE52" s="145"/>
      <c r="BF52" s="145"/>
      <c r="BG52" s="145"/>
      <c r="BH52" s="145"/>
    </row>
    <row r="53" spans="1:60" outlineLevel="1" x14ac:dyDescent="0.2">
      <c r="A53" s="146"/>
      <c r="B53" s="162"/>
      <c r="C53" s="206" t="s">
        <v>160</v>
      </c>
      <c r="D53" s="195"/>
      <c r="E53" s="195"/>
      <c r="F53" s="195"/>
      <c r="G53" s="196"/>
      <c r="H53" s="154"/>
      <c r="I53" s="154"/>
      <c r="J53" s="154"/>
      <c r="K53" s="154"/>
      <c r="L53" s="154"/>
      <c r="M53" s="154"/>
      <c r="N53" s="154"/>
      <c r="O53" s="154"/>
      <c r="P53" s="154"/>
      <c r="Q53" s="154"/>
      <c r="R53" s="154"/>
      <c r="S53" s="154"/>
      <c r="T53" s="154"/>
      <c r="U53" s="155"/>
      <c r="V53" s="154"/>
      <c r="W53" s="145"/>
      <c r="X53" s="145"/>
      <c r="Y53" s="145"/>
      <c r="Z53" s="145"/>
      <c r="AA53" s="145"/>
      <c r="AB53" s="145"/>
      <c r="AC53" s="145"/>
      <c r="AD53" s="145"/>
      <c r="AE53" s="145"/>
      <c r="AF53" s="145"/>
      <c r="AG53" s="145"/>
      <c r="AH53" s="145"/>
      <c r="AI53" s="145"/>
      <c r="AJ53" s="145"/>
      <c r="AK53" s="145"/>
      <c r="AL53" s="145"/>
      <c r="AM53" s="145"/>
      <c r="AN53" s="145"/>
      <c r="AO53" s="145"/>
      <c r="AP53" s="145"/>
      <c r="AQ53" s="145"/>
      <c r="AR53" s="145"/>
      <c r="AS53" s="145"/>
      <c r="AT53" s="145"/>
      <c r="AU53" s="145"/>
      <c r="AV53" s="145"/>
      <c r="AW53" s="145"/>
      <c r="AX53" s="145"/>
      <c r="AY53" s="145"/>
      <c r="AZ53" s="145"/>
      <c r="BA53" s="145"/>
      <c r="BB53" s="145"/>
      <c r="BC53" s="145"/>
      <c r="BD53" s="145"/>
      <c r="BE53" s="145"/>
      <c r="BF53" s="145"/>
      <c r="BG53" s="145"/>
      <c r="BH53" s="145"/>
    </row>
    <row r="54" spans="1:60" outlineLevel="1" x14ac:dyDescent="0.2">
      <c r="A54" s="146"/>
      <c r="B54" s="162"/>
      <c r="C54" s="206" t="s">
        <v>161</v>
      </c>
      <c r="D54" s="195"/>
      <c r="E54" s="195"/>
      <c r="F54" s="195"/>
      <c r="G54" s="196"/>
      <c r="H54" s="154"/>
      <c r="I54" s="154"/>
      <c r="J54" s="154"/>
      <c r="K54" s="154"/>
      <c r="L54" s="154"/>
      <c r="M54" s="154"/>
      <c r="N54" s="154"/>
      <c r="O54" s="154"/>
      <c r="P54" s="154"/>
      <c r="Q54" s="154"/>
      <c r="R54" s="154"/>
      <c r="S54" s="154"/>
      <c r="T54" s="154"/>
      <c r="U54" s="155"/>
      <c r="V54" s="154"/>
      <c r="W54" s="145"/>
      <c r="X54" s="145"/>
      <c r="Y54" s="145"/>
      <c r="Z54" s="145"/>
      <c r="AA54" s="145"/>
      <c r="AB54" s="145"/>
      <c r="AC54" s="145"/>
      <c r="AD54" s="145"/>
      <c r="AE54" s="145"/>
      <c r="AF54" s="145"/>
      <c r="AG54" s="145"/>
      <c r="AH54" s="145"/>
      <c r="AI54" s="145"/>
      <c r="AJ54" s="145"/>
      <c r="AK54" s="145"/>
      <c r="AL54" s="145"/>
      <c r="AM54" s="145"/>
      <c r="AN54" s="145"/>
      <c r="AO54" s="145"/>
      <c r="AP54" s="145"/>
      <c r="AQ54" s="145"/>
      <c r="AR54" s="145"/>
      <c r="AS54" s="145"/>
      <c r="AT54" s="145"/>
      <c r="AU54" s="145"/>
      <c r="AV54" s="145"/>
      <c r="AW54" s="145"/>
      <c r="AX54" s="145"/>
      <c r="AY54" s="145"/>
      <c r="AZ54" s="145"/>
      <c r="BA54" s="145"/>
      <c r="BB54" s="145"/>
      <c r="BC54" s="145"/>
      <c r="BD54" s="145"/>
      <c r="BE54" s="145"/>
      <c r="BF54" s="145"/>
      <c r="BG54" s="145"/>
      <c r="BH54" s="145"/>
    </row>
    <row r="55" spans="1:60" outlineLevel="1" x14ac:dyDescent="0.2">
      <c r="A55" s="146"/>
      <c r="B55" s="162"/>
      <c r="C55" s="206" t="s">
        <v>162</v>
      </c>
      <c r="D55" s="195"/>
      <c r="E55" s="195"/>
      <c r="F55" s="195"/>
      <c r="G55" s="196"/>
      <c r="H55" s="154"/>
      <c r="I55" s="154"/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5"/>
      <c r="V55" s="154"/>
      <c r="W55" s="145"/>
      <c r="X55" s="145"/>
      <c r="Y55" s="145"/>
      <c r="Z55" s="145"/>
      <c r="AA55" s="145"/>
      <c r="AB55" s="145"/>
      <c r="AC55" s="145"/>
      <c r="AD55" s="145"/>
      <c r="AE55" s="145"/>
      <c r="AF55" s="145"/>
      <c r="AG55" s="145"/>
      <c r="AH55" s="145"/>
      <c r="AI55" s="145"/>
      <c r="AJ55" s="145"/>
      <c r="AK55" s="145"/>
      <c r="AL55" s="145"/>
      <c r="AM55" s="145"/>
      <c r="AN55" s="145"/>
      <c r="AO55" s="145"/>
      <c r="AP55" s="145"/>
      <c r="AQ55" s="145"/>
      <c r="AR55" s="145"/>
      <c r="AS55" s="145"/>
      <c r="AT55" s="145"/>
      <c r="AU55" s="145"/>
      <c r="AV55" s="145"/>
      <c r="AW55" s="145"/>
      <c r="AX55" s="145"/>
      <c r="AY55" s="145"/>
      <c r="AZ55" s="145"/>
      <c r="BA55" s="145"/>
      <c r="BB55" s="145"/>
      <c r="BC55" s="145"/>
      <c r="BD55" s="145"/>
      <c r="BE55" s="145"/>
      <c r="BF55" s="145"/>
      <c r="BG55" s="145"/>
      <c r="BH55" s="145"/>
    </row>
    <row r="56" spans="1:60" outlineLevel="1" x14ac:dyDescent="0.2">
      <c r="A56" s="146"/>
      <c r="B56" s="162"/>
      <c r="C56" s="206" t="s">
        <v>163</v>
      </c>
      <c r="D56" s="195"/>
      <c r="E56" s="195"/>
      <c r="F56" s="195"/>
      <c r="G56" s="196"/>
      <c r="H56" s="154"/>
      <c r="I56" s="154"/>
      <c r="J56" s="154"/>
      <c r="K56" s="154"/>
      <c r="L56" s="154"/>
      <c r="M56" s="154"/>
      <c r="N56" s="154"/>
      <c r="O56" s="154"/>
      <c r="P56" s="154"/>
      <c r="Q56" s="154"/>
      <c r="R56" s="154"/>
      <c r="S56" s="154"/>
      <c r="T56" s="154"/>
      <c r="U56" s="155"/>
      <c r="V56" s="154"/>
      <c r="W56" s="145"/>
      <c r="X56" s="145"/>
      <c r="Y56" s="145"/>
      <c r="Z56" s="145"/>
      <c r="AA56" s="145"/>
      <c r="AB56" s="145"/>
      <c r="AC56" s="145"/>
      <c r="AD56" s="145"/>
      <c r="AE56" s="145"/>
      <c r="AF56" s="145"/>
      <c r="AG56" s="145"/>
      <c r="AH56" s="145"/>
      <c r="AI56" s="145"/>
      <c r="AJ56" s="145"/>
      <c r="AK56" s="145"/>
      <c r="AL56" s="145"/>
      <c r="AM56" s="145"/>
      <c r="AN56" s="145"/>
      <c r="AO56" s="145"/>
      <c r="AP56" s="145"/>
      <c r="AQ56" s="145"/>
      <c r="AR56" s="145"/>
      <c r="AS56" s="145"/>
      <c r="AT56" s="145"/>
      <c r="AU56" s="145"/>
      <c r="AV56" s="145"/>
      <c r="AW56" s="145"/>
      <c r="AX56" s="145"/>
      <c r="AY56" s="145"/>
      <c r="AZ56" s="145"/>
      <c r="BA56" s="145"/>
      <c r="BB56" s="145"/>
      <c r="BC56" s="145"/>
      <c r="BD56" s="145"/>
      <c r="BE56" s="145"/>
      <c r="BF56" s="145"/>
      <c r="BG56" s="145"/>
      <c r="BH56" s="145"/>
    </row>
    <row r="57" spans="1:60" outlineLevel="1" x14ac:dyDescent="0.2">
      <c r="A57" s="146"/>
      <c r="B57" s="162"/>
      <c r="C57" s="206" t="s">
        <v>164</v>
      </c>
      <c r="D57" s="195"/>
      <c r="E57" s="195"/>
      <c r="F57" s="195"/>
      <c r="G57" s="196"/>
      <c r="H57" s="154"/>
      <c r="I57" s="154"/>
      <c r="J57" s="154"/>
      <c r="K57" s="154"/>
      <c r="L57" s="154"/>
      <c r="M57" s="154"/>
      <c r="N57" s="154"/>
      <c r="O57" s="154"/>
      <c r="P57" s="154"/>
      <c r="Q57" s="154"/>
      <c r="R57" s="154"/>
      <c r="S57" s="154"/>
      <c r="T57" s="154"/>
      <c r="U57" s="155"/>
      <c r="V57" s="154"/>
      <c r="W57" s="145"/>
      <c r="X57" s="145"/>
      <c r="Y57" s="145"/>
      <c r="Z57" s="145"/>
      <c r="AA57" s="145"/>
      <c r="AB57" s="145"/>
      <c r="AC57" s="145"/>
      <c r="AD57" s="145"/>
      <c r="AE57" s="145"/>
      <c r="AF57" s="145"/>
      <c r="AG57" s="145"/>
      <c r="AH57" s="145"/>
      <c r="AI57" s="145"/>
      <c r="AJ57" s="145"/>
      <c r="AK57" s="145"/>
      <c r="AL57" s="145"/>
      <c r="AM57" s="145"/>
      <c r="AN57" s="145"/>
      <c r="AO57" s="145"/>
      <c r="AP57" s="145"/>
      <c r="AQ57" s="145"/>
      <c r="AR57" s="145"/>
      <c r="AS57" s="145"/>
      <c r="AT57" s="145"/>
      <c r="AU57" s="145"/>
      <c r="AV57" s="145"/>
      <c r="AW57" s="145"/>
      <c r="AX57" s="145"/>
      <c r="AY57" s="145"/>
      <c r="AZ57" s="145"/>
      <c r="BA57" s="145"/>
      <c r="BB57" s="145"/>
      <c r="BC57" s="145"/>
      <c r="BD57" s="145"/>
      <c r="BE57" s="145"/>
      <c r="BF57" s="145"/>
      <c r="BG57" s="145"/>
      <c r="BH57" s="145"/>
    </row>
    <row r="58" spans="1:60" outlineLevel="1" x14ac:dyDescent="0.2">
      <c r="A58" s="146"/>
      <c r="B58" s="162"/>
      <c r="C58" s="206" t="s">
        <v>165</v>
      </c>
      <c r="D58" s="195"/>
      <c r="E58" s="195"/>
      <c r="F58" s="195"/>
      <c r="G58" s="196"/>
      <c r="H58" s="154"/>
      <c r="I58" s="154"/>
      <c r="J58" s="154"/>
      <c r="K58" s="154"/>
      <c r="L58" s="154"/>
      <c r="M58" s="154"/>
      <c r="N58" s="154"/>
      <c r="O58" s="154"/>
      <c r="P58" s="154"/>
      <c r="Q58" s="154"/>
      <c r="R58" s="154"/>
      <c r="S58" s="154"/>
      <c r="T58" s="154"/>
      <c r="U58" s="155"/>
      <c r="V58" s="154"/>
      <c r="W58" s="145"/>
      <c r="X58" s="145"/>
      <c r="Y58" s="145"/>
      <c r="Z58" s="145"/>
      <c r="AA58" s="145"/>
      <c r="AB58" s="145"/>
      <c r="AC58" s="145"/>
      <c r="AD58" s="145"/>
      <c r="AE58" s="145"/>
      <c r="AF58" s="145"/>
      <c r="AG58" s="145"/>
      <c r="AH58" s="145"/>
      <c r="AI58" s="145"/>
      <c r="AJ58" s="145"/>
      <c r="AK58" s="145"/>
      <c r="AL58" s="145"/>
      <c r="AM58" s="145"/>
      <c r="AN58" s="145"/>
      <c r="AO58" s="145"/>
      <c r="AP58" s="145"/>
      <c r="AQ58" s="145"/>
      <c r="AR58" s="145"/>
      <c r="AS58" s="145"/>
      <c r="AT58" s="145"/>
      <c r="AU58" s="145"/>
      <c r="AV58" s="145"/>
      <c r="AW58" s="145"/>
      <c r="AX58" s="145"/>
      <c r="AY58" s="145"/>
      <c r="AZ58" s="145"/>
      <c r="BA58" s="145"/>
      <c r="BB58" s="145"/>
      <c r="BC58" s="145"/>
      <c r="BD58" s="145"/>
      <c r="BE58" s="145"/>
      <c r="BF58" s="145"/>
      <c r="BG58" s="145"/>
      <c r="BH58" s="145"/>
    </row>
    <row r="59" spans="1:60" outlineLevel="1" x14ac:dyDescent="0.2">
      <c r="A59" s="146">
        <v>29</v>
      </c>
      <c r="B59" s="162">
        <v>210000029</v>
      </c>
      <c r="C59" s="206" t="s">
        <v>166</v>
      </c>
      <c r="D59" s="199" t="s">
        <v>106</v>
      </c>
      <c r="E59" s="197">
        <v>1</v>
      </c>
      <c r="F59" s="198"/>
      <c r="G59" s="194">
        <f>SUM(E59*F59)</f>
        <v>0</v>
      </c>
      <c r="H59" s="154"/>
      <c r="I59" s="154"/>
      <c r="J59" s="154"/>
      <c r="K59" s="154"/>
      <c r="L59" s="154"/>
      <c r="M59" s="154"/>
      <c r="N59" s="154"/>
      <c r="O59" s="154"/>
      <c r="P59" s="154"/>
      <c r="Q59" s="154"/>
      <c r="R59" s="154"/>
      <c r="S59" s="154"/>
      <c r="T59" s="154"/>
      <c r="U59" s="155"/>
      <c r="V59" s="154"/>
      <c r="W59" s="145"/>
      <c r="X59" s="145"/>
      <c r="Y59" s="145"/>
      <c r="Z59" s="145"/>
      <c r="AA59" s="145"/>
      <c r="AB59" s="145"/>
      <c r="AC59" s="145"/>
      <c r="AD59" s="145"/>
      <c r="AE59" s="145"/>
      <c r="AF59" s="145"/>
      <c r="AG59" s="145"/>
      <c r="AH59" s="145"/>
      <c r="AI59" s="145"/>
      <c r="AJ59" s="145"/>
      <c r="AK59" s="145"/>
      <c r="AL59" s="145"/>
      <c r="AM59" s="145"/>
      <c r="AN59" s="145"/>
      <c r="AO59" s="145"/>
      <c r="AP59" s="145"/>
      <c r="AQ59" s="145"/>
      <c r="AR59" s="145"/>
      <c r="AS59" s="145"/>
      <c r="AT59" s="145"/>
      <c r="AU59" s="145"/>
      <c r="AV59" s="145"/>
      <c r="AW59" s="145"/>
      <c r="AX59" s="145"/>
      <c r="AY59" s="145"/>
      <c r="AZ59" s="145"/>
      <c r="BA59" s="145"/>
      <c r="BB59" s="145"/>
      <c r="BC59" s="145"/>
      <c r="BD59" s="145"/>
      <c r="BE59" s="145"/>
      <c r="BF59" s="145"/>
      <c r="BG59" s="145"/>
      <c r="BH59" s="145"/>
    </row>
    <row r="60" spans="1:60" outlineLevel="1" x14ac:dyDescent="0.2">
      <c r="A60" s="146">
        <v>30</v>
      </c>
      <c r="B60" s="162">
        <v>210000030</v>
      </c>
      <c r="C60" s="207" t="s">
        <v>127</v>
      </c>
      <c r="D60" s="199" t="s">
        <v>106</v>
      </c>
      <c r="E60" s="197">
        <v>1</v>
      </c>
      <c r="F60" s="198"/>
      <c r="G60" s="194">
        <f t="shared" ref="G60:G69" si="4">SUM(E60*F60)</f>
        <v>0</v>
      </c>
      <c r="H60" s="154"/>
      <c r="I60" s="154"/>
      <c r="J60" s="154"/>
      <c r="K60" s="154"/>
      <c r="L60" s="154"/>
      <c r="M60" s="154"/>
      <c r="N60" s="154"/>
      <c r="O60" s="154"/>
      <c r="P60" s="154"/>
      <c r="Q60" s="154"/>
      <c r="R60" s="154"/>
      <c r="S60" s="154"/>
      <c r="T60" s="154"/>
      <c r="U60" s="155"/>
      <c r="V60" s="154"/>
      <c r="W60" s="145"/>
      <c r="X60" s="145"/>
      <c r="Y60" s="145"/>
      <c r="Z60" s="145"/>
      <c r="AA60" s="145"/>
      <c r="AB60" s="145"/>
      <c r="AC60" s="145"/>
      <c r="AD60" s="145"/>
      <c r="AE60" s="145"/>
      <c r="AF60" s="145"/>
      <c r="AG60" s="145"/>
      <c r="AH60" s="145"/>
      <c r="AI60" s="145"/>
      <c r="AJ60" s="145"/>
      <c r="AK60" s="145"/>
      <c r="AL60" s="145"/>
      <c r="AM60" s="145"/>
      <c r="AN60" s="145"/>
      <c r="AO60" s="145"/>
      <c r="AP60" s="145"/>
      <c r="AQ60" s="145"/>
      <c r="AR60" s="145"/>
      <c r="AS60" s="145"/>
      <c r="AT60" s="145"/>
      <c r="AU60" s="145"/>
      <c r="AV60" s="145"/>
      <c r="AW60" s="145"/>
      <c r="AX60" s="145"/>
      <c r="AY60" s="145"/>
      <c r="AZ60" s="145"/>
      <c r="BA60" s="145"/>
      <c r="BB60" s="145"/>
      <c r="BC60" s="145"/>
      <c r="BD60" s="145"/>
      <c r="BE60" s="145"/>
      <c r="BF60" s="145"/>
      <c r="BG60" s="145"/>
      <c r="BH60" s="145"/>
    </row>
    <row r="61" spans="1:60" outlineLevel="1" x14ac:dyDescent="0.2">
      <c r="A61" s="146">
        <v>31</v>
      </c>
      <c r="B61" s="162">
        <v>210000031</v>
      </c>
      <c r="C61" s="206" t="s">
        <v>167</v>
      </c>
      <c r="D61" s="192" t="s">
        <v>106</v>
      </c>
      <c r="E61" s="197">
        <v>2</v>
      </c>
      <c r="F61" s="194"/>
      <c r="G61" s="194">
        <f t="shared" si="4"/>
        <v>0</v>
      </c>
      <c r="H61" s="154"/>
      <c r="I61" s="154"/>
      <c r="J61" s="154"/>
      <c r="K61" s="154"/>
      <c r="L61" s="154"/>
      <c r="M61" s="154"/>
      <c r="N61" s="154"/>
      <c r="O61" s="154"/>
      <c r="P61" s="154"/>
      <c r="Q61" s="154"/>
      <c r="R61" s="154"/>
      <c r="S61" s="154"/>
      <c r="T61" s="154"/>
      <c r="U61" s="155"/>
      <c r="V61" s="154"/>
      <c r="W61" s="145"/>
      <c r="X61" s="145"/>
      <c r="Y61" s="145"/>
      <c r="Z61" s="145"/>
      <c r="AA61" s="145"/>
      <c r="AB61" s="145"/>
      <c r="AC61" s="145"/>
      <c r="AD61" s="145"/>
      <c r="AE61" s="145"/>
      <c r="AF61" s="145"/>
      <c r="AG61" s="145"/>
      <c r="AH61" s="145"/>
      <c r="AI61" s="145"/>
      <c r="AJ61" s="145"/>
      <c r="AK61" s="145"/>
      <c r="AL61" s="145"/>
      <c r="AM61" s="145"/>
      <c r="AN61" s="145"/>
      <c r="AO61" s="145"/>
      <c r="AP61" s="145"/>
      <c r="AQ61" s="145"/>
      <c r="AR61" s="145"/>
      <c r="AS61" s="145"/>
      <c r="AT61" s="145"/>
      <c r="AU61" s="145"/>
      <c r="AV61" s="145"/>
      <c r="AW61" s="145"/>
      <c r="AX61" s="145"/>
      <c r="AY61" s="145"/>
      <c r="AZ61" s="145"/>
      <c r="BA61" s="145"/>
      <c r="BB61" s="145"/>
      <c r="BC61" s="145"/>
      <c r="BD61" s="145"/>
      <c r="BE61" s="145"/>
      <c r="BF61" s="145"/>
      <c r="BG61" s="145"/>
      <c r="BH61" s="145"/>
    </row>
    <row r="62" spans="1:60" outlineLevel="1" x14ac:dyDescent="0.2">
      <c r="A62" s="146">
        <v>32</v>
      </c>
      <c r="B62" s="162">
        <v>210000032</v>
      </c>
      <c r="C62" s="206" t="s">
        <v>168</v>
      </c>
      <c r="D62" s="192" t="s">
        <v>106</v>
      </c>
      <c r="E62" s="197">
        <v>1</v>
      </c>
      <c r="F62" s="194"/>
      <c r="G62" s="194">
        <f t="shared" si="4"/>
        <v>0</v>
      </c>
      <c r="H62" s="154"/>
      <c r="I62" s="154"/>
      <c r="J62" s="154"/>
      <c r="K62" s="154"/>
      <c r="L62" s="154"/>
      <c r="M62" s="154"/>
      <c r="N62" s="154"/>
      <c r="O62" s="154"/>
      <c r="P62" s="154"/>
      <c r="Q62" s="154"/>
      <c r="R62" s="154"/>
      <c r="S62" s="154"/>
      <c r="T62" s="154"/>
      <c r="U62" s="155"/>
      <c r="V62" s="154"/>
      <c r="W62" s="145"/>
      <c r="X62" s="145"/>
      <c r="Y62" s="145"/>
      <c r="Z62" s="145"/>
      <c r="AA62" s="145"/>
      <c r="AB62" s="145"/>
      <c r="AC62" s="145"/>
      <c r="AD62" s="145"/>
      <c r="AE62" s="145"/>
      <c r="AF62" s="145"/>
      <c r="AG62" s="145"/>
      <c r="AH62" s="145"/>
      <c r="AI62" s="145"/>
      <c r="AJ62" s="145"/>
      <c r="AK62" s="145"/>
      <c r="AL62" s="145"/>
      <c r="AM62" s="145"/>
      <c r="AN62" s="145"/>
      <c r="AO62" s="145"/>
      <c r="AP62" s="145"/>
      <c r="AQ62" s="145"/>
      <c r="AR62" s="145"/>
      <c r="AS62" s="145"/>
      <c r="AT62" s="145"/>
      <c r="AU62" s="145"/>
      <c r="AV62" s="145"/>
      <c r="AW62" s="145"/>
      <c r="AX62" s="145"/>
      <c r="AY62" s="145"/>
      <c r="AZ62" s="145"/>
      <c r="BA62" s="145"/>
      <c r="BB62" s="145"/>
      <c r="BC62" s="145"/>
      <c r="BD62" s="145"/>
      <c r="BE62" s="145"/>
      <c r="BF62" s="145"/>
      <c r="BG62" s="145"/>
      <c r="BH62" s="145"/>
    </row>
    <row r="63" spans="1:60" outlineLevel="1" x14ac:dyDescent="0.2">
      <c r="A63" s="146">
        <v>33</v>
      </c>
      <c r="B63" s="162">
        <v>210000033</v>
      </c>
      <c r="C63" s="206" t="s">
        <v>169</v>
      </c>
      <c r="D63" s="192" t="s">
        <v>106</v>
      </c>
      <c r="E63" s="197">
        <v>1</v>
      </c>
      <c r="F63" s="194"/>
      <c r="G63" s="194">
        <f t="shared" si="4"/>
        <v>0</v>
      </c>
      <c r="H63" s="154"/>
      <c r="I63" s="154"/>
      <c r="J63" s="154"/>
      <c r="K63" s="154"/>
      <c r="L63" s="154"/>
      <c r="M63" s="154"/>
      <c r="N63" s="154"/>
      <c r="O63" s="154"/>
      <c r="P63" s="154"/>
      <c r="Q63" s="154"/>
      <c r="R63" s="154"/>
      <c r="S63" s="154"/>
      <c r="T63" s="154"/>
      <c r="U63" s="155"/>
      <c r="V63" s="154"/>
      <c r="W63" s="145"/>
      <c r="X63" s="145"/>
      <c r="Y63" s="145"/>
      <c r="Z63" s="145"/>
      <c r="AA63" s="145"/>
      <c r="AB63" s="145"/>
      <c r="AC63" s="145"/>
      <c r="AD63" s="145"/>
      <c r="AE63" s="145"/>
      <c r="AF63" s="145"/>
      <c r="AG63" s="145"/>
      <c r="AH63" s="145"/>
      <c r="AI63" s="145"/>
      <c r="AJ63" s="145"/>
      <c r="AK63" s="145"/>
      <c r="AL63" s="145"/>
      <c r="AM63" s="145"/>
      <c r="AN63" s="145"/>
      <c r="AO63" s="145"/>
      <c r="AP63" s="145"/>
      <c r="AQ63" s="145"/>
      <c r="AR63" s="145"/>
      <c r="AS63" s="145"/>
      <c r="AT63" s="145"/>
      <c r="AU63" s="145"/>
      <c r="AV63" s="145"/>
      <c r="AW63" s="145"/>
      <c r="AX63" s="145"/>
      <c r="AY63" s="145"/>
      <c r="AZ63" s="145"/>
      <c r="BA63" s="145"/>
      <c r="BB63" s="145"/>
      <c r="BC63" s="145"/>
      <c r="BD63" s="145"/>
      <c r="BE63" s="145"/>
      <c r="BF63" s="145"/>
      <c r="BG63" s="145"/>
      <c r="BH63" s="145"/>
    </row>
    <row r="64" spans="1:60" outlineLevel="1" x14ac:dyDescent="0.2">
      <c r="A64" s="146">
        <v>34</v>
      </c>
      <c r="B64" s="162">
        <v>210000034</v>
      </c>
      <c r="C64" s="206" t="s">
        <v>170</v>
      </c>
      <c r="D64" s="192" t="s">
        <v>106</v>
      </c>
      <c r="E64" s="197">
        <v>1</v>
      </c>
      <c r="F64" s="194"/>
      <c r="G64" s="194">
        <f t="shared" si="4"/>
        <v>0</v>
      </c>
      <c r="H64" s="154"/>
      <c r="I64" s="154"/>
      <c r="J64" s="154"/>
      <c r="K64" s="154"/>
      <c r="L64" s="154"/>
      <c r="M64" s="154"/>
      <c r="N64" s="154"/>
      <c r="O64" s="154"/>
      <c r="P64" s="154"/>
      <c r="Q64" s="154"/>
      <c r="R64" s="154"/>
      <c r="S64" s="154"/>
      <c r="T64" s="154"/>
      <c r="U64" s="155"/>
      <c r="V64" s="154"/>
      <c r="W64" s="145"/>
      <c r="X64" s="145"/>
      <c r="Y64" s="145"/>
      <c r="Z64" s="145"/>
      <c r="AA64" s="145"/>
      <c r="AB64" s="145"/>
      <c r="AC64" s="145"/>
      <c r="AD64" s="145"/>
      <c r="AE64" s="145"/>
      <c r="AF64" s="145"/>
      <c r="AG64" s="145"/>
      <c r="AH64" s="145"/>
      <c r="AI64" s="145"/>
      <c r="AJ64" s="145"/>
      <c r="AK64" s="145"/>
      <c r="AL64" s="145"/>
      <c r="AM64" s="145"/>
      <c r="AN64" s="145"/>
      <c r="AO64" s="145"/>
      <c r="AP64" s="145"/>
      <c r="AQ64" s="145"/>
      <c r="AR64" s="145"/>
      <c r="AS64" s="145"/>
      <c r="AT64" s="145"/>
      <c r="AU64" s="145"/>
      <c r="AV64" s="145"/>
      <c r="AW64" s="145"/>
      <c r="AX64" s="145"/>
      <c r="AY64" s="145"/>
      <c r="AZ64" s="145"/>
      <c r="BA64" s="145"/>
      <c r="BB64" s="145"/>
      <c r="BC64" s="145"/>
      <c r="BD64" s="145"/>
      <c r="BE64" s="145"/>
      <c r="BF64" s="145"/>
      <c r="BG64" s="145"/>
      <c r="BH64" s="145"/>
    </row>
    <row r="65" spans="1:60" outlineLevel="1" x14ac:dyDescent="0.2">
      <c r="A65" s="146">
        <v>35</v>
      </c>
      <c r="B65" s="162">
        <v>210000035</v>
      </c>
      <c r="C65" s="206" t="s">
        <v>171</v>
      </c>
      <c r="D65" s="192" t="s">
        <v>106</v>
      </c>
      <c r="E65" s="197">
        <v>1</v>
      </c>
      <c r="F65" s="194"/>
      <c r="G65" s="194">
        <f t="shared" si="4"/>
        <v>0</v>
      </c>
      <c r="H65" s="154"/>
      <c r="I65" s="154"/>
      <c r="J65" s="154"/>
      <c r="K65" s="154"/>
      <c r="L65" s="154"/>
      <c r="M65" s="154"/>
      <c r="N65" s="154"/>
      <c r="O65" s="154"/>
      <c r="P65" s="154"/>
      <c r="Q65" s="154"/>
      <c r="R65" s="154"/>
      <c r="S65" s="154"/>
      <c r="T65" s="154"/>
      <c r="U65" s="155"/>
      <c r="V65" s="154"/>
      <c r="W65" s="145"/>
      <c r="X65" s="145"/>
      <c r="Y65" s="145"/>
      <c r="Z65" s="145"/>
      <c r="AA65" s="145"/>
      <c r="AB65" s="145"/>
      <c r="AC65" s="145"/>
      <c r="AD65" s="145"/>
      <c r="AE65" s="145"/>
      <c r="AF65" s="145"/>
      <c r="AG65" s="145"/>
      <c r="AH65" s="145"/>
      <c r="AI65" s="145"/>
      <c r="AJ65" s="145"/>
      <c r="AK65" s="145"/>
      <c r="AL65" s="145"/>
      <c r="AM65" s="145"/>
      <c r="AN65" s="145"/>
      <c r="AO65" s="145"/>
      <c r="AP65" s="145"/>
      <c r="AQ65" s="145"/>
      <c r="AR65" s="145"/>
      <c r="AS65" s="145"/>
      <c r="AT65" s="145"/>
      <c r="AU65" s="145"/>
      <c r="AV65" s="145"/>
      <c r="AW65" s="145"/>
      <c r="AX65" s="145"/>
      <c r="AY65" s="145"/>
      <c r="AZ65" s="145"/>
      <c r="BA65" s="145"/>
      <c r="BB65" s="145"/>
      <c r="BC65" s="145"/>
      <c r="BD65" s="145"/>
      <c r="BE65" s="145"/>
      <c r="BF65" s="145"/>
      <c r="BG65" s="145"/>
      <c r="BH65" s="145"/>
    </row>
    <row r="66" spans="1:60" outlineLevel="1" x14ac:dyDescent="0.2">
      <c r="A66" s="146">
        <v>36</v>
      </c>
      <c r="B66" s="162">
        <v>210000036</v>
      </c>
      <c r="C66" s="206" t="s">
        <v>172</v>
      </c>
      <c r="D66" s="192" t="s">
        <v>106</v>
      </c>
      <c r="E66" s="197">
        <v>2</v>
      </c>
      <c r="F66" s="194"/>
      <c r="G66" s="194">
        <f t="shared" si="4"/>
        <v>0</v>
      </c>
      <c r="H66" s="154"/>
      <c r="I66" s="154"/>
      <c r="J66" s="154"/>
      <c r="K66" s="154"/>
      <c r="L66" s="154"/>
      <c r="M66" s="154"/>
      <c r="N66" s="154"/>
      <c r="O66" s="154"/>
      <c r="P66" s="154"/>
      <c r="Q66" s="154"/>
      <c r="R66" s="154"/>
      <c r="S66" s="154"/>
      <c r="T66" s="154"/>
      <c r="U66" s="155"/>
      <c r="V66" s="154"/>
      <c r="W66" s="145"/>
      <c r="X66" s="145"/>
      <c r="Y66" s="145"/>
      <c r="Z66" s="145"/>
      <c r="AA66" s="145"/>
      <c r="AB66" s="145"/>
      <c r="AC66" s="145"/>
      <c r="AD66" s="145"/>
      <c r="AE66" s="145"/>
      <c r="AF66" s="145"/>
      <c r="AG66" s="145"/>
      <c r="AH66" s="145"/>
      <c r="AI66" s="145"/>
      <c r="AJ66" s="145"/>
      <c r="AK66" s="145"/>
      <c r="AL66" s="145"/>
      <c r="AM66" s="145"/>
      <c r="AN66" s="145"/>
      <c r="AO66" s="145"/>
      <c r="AP66" s="145"/>
      <c r="AQ66" s="145"/>
      <c r="AR66" s="145"/>
      <c r="AS66" s="145"/>
      <c r="AT66" s="145"/>
      <c r="AU66" s="145"/>
      <c r="AV66" s="145"/>
      <c r="AW66" s="145"/>
      <c r="AX66" s="145"/>
      <c r="AY66" s="145"/>
      <c r="AZ66" s="145"/>
      <c r="BA66" s="145"/>
      <c r="BB66" s="145"/>
      <c r="BC66" s="145"/>
      <c r="BD66" s="145"/>
      <c r="BE66" s="145"/>
      <c r="BF66" s="145"/>
      <c r="BG66" s="145"/>
      <c r="BH66" s="145"/>
    </row>
    <row r="67" spans="1:60" outlineLevel="1" x14ac:dyDescent="0.2">
      <c r="A67" s="146">
        <v>37</v>
      </c>
      <c r="B67" s="162">
        <v>210000037</v>
      </c>
      <c r="C67" s="205" t="s">
        <v>177</v>
      </c>
      <c r="D67" s="192" t="s">
        <v>106</v>
      </c>
      <c r="E67" s="193">
        <v>1</v>
      </c>
      <c r="F67" s="194"/>
      <c r="G67" s="194">
        <f t="shared" si="4"/>
        <v>0</v>
      </c>
      <c r="H67" s="154"/>
      <c r="I67" s="154"/>
      <c r="J67" s="154"/>
      <c r="K67" s="154"/>
      <c r="L67" s="154"/>
      <c r="M67" s="154"/>
      <c r="N67" s="154"/>
      <c r="O67" s="154"/>
      <c r="P67" s="154"/>
      <c r="Q67" s="154"/>
      <c r="R67" s="154"/>
      <c r="S67" s="154"/>
      <c r="T67" s="154"/>
      <c r="U67" s="155"/>
      <c r="V67" s="154"/>
      <c r="W67" s="145"/>
      <c r="X67" s="145"/>
      <c r="Y67" s="145"/>
      <c r="Z67" s="145"/>
      <c r="AA67" s="145"/>
      <c r="AB67" s="145"/>
      <c r="AC67" s="145"/>
      <c r="AD67" s="145"/>
      <c r="AE67" s="145"/>
      <c r="AF67" s="145"/>
      <c r="AG67" s="145"/>
      <c r="AH67" s="145"/>
      <c r="AI67" s="145"/>
      <c r="AJ67" s="145"/>
      <c r="AK67" s="145"/>
      <c r="AL67" s="145"/>
      <c r="AM67" s="145"/>
      <c r="AN67" s="145"/>
      <c r="AO67" s="145"/>
      <c r="AP67" s="145"/>
      <c r="AQ67" s="145"/>
      <c r="AR67" s="145"/>
      <c r="AS67" s="145"/>
      <c r="AT67" s="145"/>
      <c r="AU67" s="145"/>
      <c r="AV67" s="145"/>
      <c r="AW67" s="145"/>
      <c r="AX67" s="145"/>
      <c r="AY67" s="145"/>
      <c r="AZ67" s="145"/>
      <c r="BA67" s="145"/>
      <c r="BB67" s="145"/>
      <c r="BC67" s="145"/>
      <c r="BD67" s="145"/>
      <c r="BE67" s="145"/>
      <c r="BF67" s="145"/>
      <c r="BG67" s="145"/>
      <c r="BH67" s="145"/>
    </row>
    <row r="68" spans="1:60" outlineLevel="1" x14ac:dyDescent="0.2">
      <c r="A68" s="146">
        <v>38</v>
      </c>
      <c r="B68" s="162">
        <v>210000038</v>
      </c>
      <c r="C68" s="205" t="s">
        <v>232</v>
      </c>
      <c r="D68" s="192" t="s">
        <v>106</v>
      </c>
      <c r="E68" s="193">
        <v>1</v>
      </c>
      <c r="F68" s="194"/>
      <c r="G68" s="194">
        <f t="shared" si="4"/>
        <v>0</v>
      </c>
      <c r="H68" s="154"/>
      <c r="I68" s="154"/>
      <c r="J68" s="154"/>
      <c r="K68" s="154"/>
      <c r="L68" s="154"/>
      <c r="M68" s="154"/>
      <c r="N68" s="154"/>
      <c r="O68" s="154"/>
      <c r="P68" s="154"/>
      <c r="Q68" s="154"/>
      <c r="R68" s="154"/>
      <c r="S68" s="154"/>
      <c r="T68" s="154"/>
      <c r="U68" s="155"/>
      <c r="V68" s="154"/>
      <c r="W68" s="145"/>
      <c r="X68" s="145"/>
      <c r="Y68" s="145"/>
      <c r="Z68" s="145"/>
      <c r="AA68" s="145"/>
      <c r="AB68" s="145"/>
      <c r="AC68" s="145"/>
      <c r="AD68" s="145"/>
      <c r="AE68" s="145"/>
      <c r="AF68" s="145"/>
      <c r="AG68" s="145"/>
      <c r="AH68" s="145"/>
      <c r="AI68" s="145"/>
      <c r="AJ68" s="145"/>
      <c r="AK68" s="145"/>
      <c r="AL68" s="145"/>
      <c r="AM68" s="145"/>
      <c r="AN68" s="145"/>
      <c r="AO68" s="145"/>
      <c r="AP68" s="145"/>
      <c r="AQ68" s="145"/>
      <c r="AR68" s="145"/>
      <c r="AS68" s="145"/>
      <c r="AT68" s="145"/>
      <c r="AU68" s="145"/>
      <c r="AV68" s="145"/>
      <c r="AW68" s="145"/>
      <c r="AX68" s="145"/>
      <c r="AY68" s="145"/>
      <c r="AZ68" s="145"/>
      <c r="BA68" s="145"/>
      <c r="BB68" s="145"/>
      <c r="BC68" s="145"/>
      <c r="BD68" s="145"/>
      <c r="BE68" s="145"/>
      <c r="BF68" s="145"/>
      <c r="BG68" s="145"/>
      <c r="BH68" s="145"/>
    </row>
    <row r="69" spans="1:60" outlineLevel="1" x14ac:dyDescent="0.2">
      <c r="A69" s="146">
        <v>39</v>
      </c>
      <c r="B69" s="162">
        <v>210000039</v>
      </c>
      <c r="C69" s="205" t="s">
        <v>173</v>
      </c>
      <c r="D69" s="192" t="s">
        <v>106</v>
      </c>
      <c r="E69" s="193">
        <v>1</v>
      </c>
      <c r="F69" s="194"/>
      <c r="G69" s="194">
        <f t="shared" si="4"/>
        <v>0</v>
      </c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4"/>
      <c r="S69" s="154"/>
      <c r="T69" s="154"/>
      <c r="U69" s="155"/>
      <c r="V69" s="154"/>
      <c r="W69" s="145"/>
      <c r="X69" s="145"/>
      <c r="Y69" s="145"/>
      <c r="Z69" s="145"/>
      <c r="AA69" s="145"/>
      <c r="AB69" s="145"/>
      <c r="AC69" s="145"/>
      <c r="AD69" s="145"/>
      <c r="AE69" s="145"/>
      <c r="AF69" s="145"/>
      <c r="AG69" s="145"/>
      <c r="AH69" s="145"/>
      <c r="AI69" s="145"/>
      <c r="AJ69" s="145"/>
      <c r="AK69" s="145"/>
      <c r="AL69" s="145"/>
      <c r="AM69" s="145"/>
      <c r="AN69" s="145"/>
      <c r="AO69" s="145"/>
      <c r="AP69" s="145"/>
      <c r="AQ69" s="145"/>
      <c r="AR69" s="145"/>
      <c r="AS69" s="145"/>
      <c r="AT69" s="145"/>
      <c r="AU69" s="145"/>
      <c r="AV69" s="145"/>
      <c r="AW69" s="145"/>
      <c r="AX69" s="145"/>
      <c r="AY69" s="145"/>
      <c r="AZ69" s="145"/>
      <c r="BA69" s="145"/>
      <c r="BB69" s="145"/>
      <c r="BC69" s="145"/>
      <c r="BD69" s="145"/>
      <c r="BE69" s="145"/>
      <c r="BF69" s="145"/>
      <c r="BG69" s="145"/>
      <c r="BH69" s="145"/>
    </row>
    <row r="70" spans="1:60" outlineLevel="1" x14ac:dyDescent="0.2">
      <c r="A70" s="148" t="s">
        <v>101</v>
      </c>
      <c r="B70" s="148" t="s">
        <v>69</v>
      </c>
      <c r="C70" s="161" t="s">
        <v>138</v>
      </c>
      <c r="D70" s="151"/>
      <c r="E70" s="153"/>
      <c r="F70" s="156"/>
      <c r="G70" s="156">
        <f>SUMIF(AB71:AB74,"&lt;&gt;NOR",G71:G74)</f>
        <v>0</v>
      </c>
      <c r="H70" s="154"/>
      <c r="I70" s="154"/>
      <c r="J70" s="154"/>
      <c r="K70" s="154"/>
      <c r="L70" s="154"/>
      <c r="M70" s="154"/>
      <c r="N70" s="154"/>
      <c r="O70" s="154"/>
      <c r="P70" s="154"/>
      <c r="Q70" s="154"/>
      <c r="R70" s="154"/>
      <c r="S70" s="154"/>
      <c r="T70" s="154"/>
      <c r="U70" s="155"/>
      <c r="V70" s="154"/>
      <c r="W70" s="145"/>
      <c r="X70" s="145"/>
      <c r="Y70" s="145"/>
      <c r="Z70" s="145"/>
      <c r="AA70" s="145"/>
      <c r="AB70" s="145"/>
      <c r="AC70" s="145"/>
      <c r="AD70" s="145"/>
      <c r="AE70" s="145"/>
      <c r="AF70" s="145"/>
      <c r="AG70" s="145"/>
      <c r="AH70" s="145"/>
      <c r="AI70" s="145"/>
      <c r="AJ70" s="145"/>
      <c r="AK70" s="145"/>
      <c r="AL70" s="145"/>
      <c r="AM70" s="145"/>
      <c r="AN70" s="145"/>
      <c r="AO70" s="145"/>
      <c r="AP70" s="145"/>
      <c r="AQ70" s="145"/>
      <c r="AR70" s="145"/>
      <c r="AS70" s="145"/>
      <c r="AT70" s="145"/>
      <c r="AU70" s="145"/>
      <c r="AV70" s="145"/>
      <c r="AW70" s="145"/>
      <c r="AX70" s="145"/>
      <c r="AY70" s="145"/>
      <c r="AZ70" s="145"/>
      <c r="BA70" s="149"/>
      <c r="BB70" s="145"/>
      <c r="BC70" s="145"/>
      <c r="BD70" s="145"/>
      <c r="BE70" s="145"/>
      <c r="BF70" s="145"/>
      <c r="BG70" s="145"/>
      <c r="BH70" s="145"/>
    </row>
    <row r="71" spans="1:60" outlineLevel="1" x14ac:dyDescent="0.2">
      <c r="A71" s="146">
        <v>40</v>
      </c>
      <c r="B71" s="162" t="s">
        <v>216</v>
      </c>
      <c r="C71" s="205" t="s">
        <v>186</v>
      </c>
      <c r="D71" s="192" t="s">
        <v>106</v>
      </c>
      <c r="E71" s="193">
        <v>2</v>
      </c>
      <c r="F71" s="194"/>
      <c r="G71" s="194">
        <f>SUM(E71*F71)</f>
        <v>0</v>
      </c>
      <c r="H71" s="194">
        <v>5590</v>
      </c>
      <c r="I71" s="194">
        <f>ROUND(E71*H71,2)</f>
        <v>11180</v>
      </c>
      <c r="J71" s="194">
        <v>0</v>
      </c>
      <c r="K71" s="194">
        <f>ROUND(E71*J71,2)</f>
        <v>0</v>
      </c>
      <c r="L71" s="194">
        <v>21</v>
      </c>
      <c r="M71" s="194">
        <f>G71*(1+L71/100)</f>
        <v>0</v>
      </c>
      <c r="N71" s="194">
        <v>0</v>
      </c>
      <c r="O71" s="154"/>
      <c r="P71" s="154"/>
      <c r="Q71" s="154"/>
      <c r="R71" s="154"/>
      <c r="S71" s="154"/>
      <c r="T71" s="154"/>
      <c r="U71" s="155"/>
      <c r="V71" s="154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5"/>
      <c r="AO71" s="145"/>
      <c r="AP71" s="145"/>
      <c r="AQ71" s="145"/>
      <c r="AR71" s="145"/>
      <c r="AS71" s="145"/>
      <c r="AT71" s="145"/>
      <c r="AU71" s="145"/>
      <c r="AV71" s="145"/>
      <c r="AW71" s="145"/>
      <c r="AX71" s="145"/>
      <c r="AY71" s="145"/>
      <c r="AZ71" s="145"/>
      <c r="BA71" s="149"/>
      <c r="BB71" s="145"/>
      <c r="BC71" s="145"/>
      <c r="BD71" s="145"/>
      <c r="BE71" s="145"/>
      <c r="BF71" s="145"/>
      <c r="BG71" s="145"/>
      <c r="BH71" s="145"/>
    </row>
    <row r="72" spans="1:60" outlineLevel="1" x14ac:dyDescent="0.2">
      <c r="A72" s="146">
        <v>41</v>
      </c>
      <c r="B72" s="146" t="s">
        <v>217</v>
      </c>
      <c r="C72" s="205" t="s">
        <v>187</v>
      </c>
      <c r="D72" s="192" t="s">
        <v>106</v>
      </c>
      <c r="E72" s="193">
        <v>2</v>
      </c>
      <c r="F72" s="194"/>
      <c r="G72" s="194">
        <f t="shared" ref="G72:G74" si="5">SUM(E72*F72)</f>
        <v>0</v>
      </c>
      <c r="H72" s="194">
        <v>500</v>
      </c>
      <c r="I72" s="194">
        <f>ROUND(E72*H72,2)</f>
        <v>1000</v>
      </c>
      <c r="J72" s="194">
        <v>0</v>
      </c>
      <c r="K72" s="194">
        <f>ROUND(E72*J72,2)</f>
        <v>0</v>
      </c>
      <c r="L72" s="194">
        <v>21</v>
      </c>
      <c r="M72" s="194">
        <f>G72*(1+L72/100)</f>
        <v>0</v>
      </c>
      <c r="N72" s="194">
        <v>0</v>
      </c>
      <c r="O72" s="154"/>
      <c r="P72" s="154"/>
      <c r="Q72" s="154"/>
      <c r="R72" s="154"/>
      <c r="S72" s="154"/>
      <c r="T72" s="154"/>
      <c r="U72" s="155"/>
      <c r="V72" s="154"/>
      <c r="W72" s="145"/>
      <c r="X72" s="145"/>
      <c r="Y72" s="145"/>
      <c r="Z72" s="145"/>
      <c r="AA72" s="145"/>
      <c r="AB72" s="145"/>
      <c r="AC72" s="145"/>
      <c r="AD72" s="145"/>
      <c r="AE72" s="145"/>
      <c r="AF72" s="145"/>
      <c r="AG72" s="145"/>
      <c r="AH72" s="145"/>
      <c r="AI72" s="145"/>
      <c r="AJ72" s="145"/>
      <c r="AK72" s="145"/>
      <c r="AL72" s="145"/>
      <c r="AM72" s="145"/>
      <c r="AN72" s="145"/>
      <c r="AO72" s="145"/>
      <c r="AP72" s="145"/>
      <c r="AQ72" s="145"/>
      <c r="AR72" s="145"/>
      <c r="AS72" s="145"/>
      <c r="AT72" s="145"/>
      <c r="AU72" s="145"/>
      <c r="AV72" s="145"/>
      <c r="AW72" s="145"/>
      <c r="AX72" s="145"/>
      <c r="AY72" s="145"/>
      <c r="AZ72" s="145"/>
      <c r="BA72" s="149"/>
      <c r="BB72" s="145"/>
      <c r="BC72" s="145"/>
      <c r="BD72" s="145"/>
      <c r="BE72" s="145"/>
      <c r="BF72" s="145"/>
      <c r="BG72" s="145"/>
      <c r="BH72" s="145"/>
    </row>
    <row r="73" spans="1:60" outlineLevel="1" x14ac:dyDescent="0.2">
      <c r="A73" s="146">
        <v>42</v>
      </c>
      <c r="B73" s="162" t="s">
        <v>218</v>
      </c>
      <c r="C73" s="205" t="s">
        <v>188</v>
      </c>
      <c r="D73" s="192" t="s">
        <v>106</v>
      </c>
      <c r="E73" s="193">
        <v>2</v>
      </c>
      <c r="F73" s="194"/>
      <c r="G73" s="194">
        <f t="shared" si="5"/>
        <v>0</v>
      </c>
      <c r="H73" s="194">
        <v>1060</v>
      </c>
      <c r="I73" s="194">
        <f>ROUND(E73*H73,2)</f>
        <v>2120</v>
      </c>
      <c r="J73" s="194">
        <v>0</v>
      </c>
      <c r="K73" s="194">
        <f>ROUND(E73*J73,2)</f>
        <v>0</v>
      </c>
      <c r="L73" s="194">
        <v>21</v>
      </c>
      <c r="M73" s="194">
        <f>G73*(1+L73/100)</f>
        <v>0</v>
      </c>
      <c r="N73" s="194">
        <v>0</v>
      </c>
      <c r="O73" s="154"/>
      <c r="P73" s="154"/>
      <c r="Q73" s="154"/>
      <c r="R73" s="154"/>
      <c r="S73" s="154"/>
      <c r="T73" s="154"/>
      <c r="U73" s="155"/>
      <c r="V73" s="154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5"/>
      <c r="AO73" s="145"/>
      <c r="AP73" s="145"/>
      <c r="AQ73" s="145"/>
      <c r="AR73" s="145"/>
      <c r="AS73" s="145"/>
      <c r="AT73" s="145"/>
      <c r="AU73" s="145"/>
      <c r="AV73" s="145"/>
      <c r="AW73" s="145"/>
      <c r="AX73" s="145"/>
      <c r="AY73" s="145"/>
      <c r="AZ73" s="145"/>
      <c r="BA73" s="149"/>
      <c r="BB73" s="145"/>
      <c r="BC73" s="145"/>
      <c r="BD73" s="145"/>
      <c r="BE73" s="145"/>
      <c r="BF73" s="145"/>
      <c r="BG73" s="145"/>
      <c r="BH73" s="145"/>
    </row>
    <row r="74" spans="1:60" outlineLevel="1" x14ac:dyDescent="0.2">
      <c r="A74" s="146">
        <v>43</v>
      </c>
      <c r="B74" s="146" t="s">
        <v>219</v>
      </c>
      <c r="C74" s="205" t="s">
        <v>174</v>
      </c>
      <c r="D74" s="192" t="s">
        <v>106</v>
      </c>
      <c r="E74" s="193">
        <v>2</v>
      </c>
      <c r="F74" s="194"/>
      <c r="G74" s="194">
        <f t="shared" si="5"/>
        <v>0</v>
      </c>
      <c r="H74" s="194">
        <v>1060</v>
      </c>
      <c r="I74" s="194">
        <f>ROUND(E74*H74,2)</f>
        <v>2120</v>
      </c>
      <c r="J74" s="194">
        <v>0</v>
      </c>
      <c r="K74" s="194">
        <f>ROUND(E74*J74,2)</f>
        <v>0</v>
      </c>
      <c r="L74" s="194">
        <v>21</v>
      </c>
      <c r="M74" s="194">
        <f>G74*(1+L74/100)</f>
        <v>0</v>
      </c>
      <c r="N74" s="194">
        <v>0</v>
      </c>
      <c r="O74" s="154"/>
      <c r="P74" s="154"/>
      <c r="Q74" s="154"/>
      <c r="R74" s="154"/>
      <c r="S74" s="154"/>
      <c r="T74" s="154"/>
      <c r="U74" s="155"/>
      <c r="V74" s="154"/>
      <c r="W74" s="145"/>
      <c r="X74" s="145"/>
      <c r="Y74" s="145"/>
      <c r="Z74" s="145"/>
      <c r="AA74" s="145"/>
      <c r="AB74" s="145"/>
      <c r="AC74" s="145"/>
      <c r="AD74" s="145"/>
      <c r="AE74" s="145"/>
      <c r="AF74" s="145"/>
      <c r="AG74" s="145"/>
      <c r="AH74" s="145"/>
      <c r="AI74" s="145"/>
      <c r="AJ74" s="145"/>
      <c r="AK74" s="145"/>
      <c r="AL74" s="145"/>
      <c r="AM74" s="145"/>
      <c r="AN74" s="145"/>
      <c r="AO74" s="145"/>
      <c r="AP74" s="145"/>
      <c r="AQ74" s="145"/>
      <c r="AR74" s="145"/>
      <c r="AS74" s="145"/>
      <c r="AT74" s="145"/>
      <c r="AU74" s="145"/>
      <c r="AV74" s="145"/>
      <c r="AW74" s="145"/>
      <c r="AX74" s="145"/>
      <c r="AY74" s="145"/>
      <c r="AZ74" s="145"/>
      <c r="BA74" s="149"/>
      <c r="BB74" s="145"/>
      <c r="BC74" s="145"/>
      <c r="BD74" s="145"/>
      <c r="BE74" s="145"/>
      <c r="BF74" s="145"/>
      <c r="BG74" s="145"/>
      <c r="BH74" s="145"/>
    </row>
    <row r="75" spans="1:60" x14ac:dyDescent="0.2">
      <c r="A75" s="148" t="s">
        <v>101</v>
      </c>
      <c r="B75" s="148" t="s">
        <v>71</v>
      </c>
      <c r="C75" s="161" t="s">
        <v>123</v>
      </c>
      <c r="D75" s="151"/>
      <c r="E75" s="153"/>
      <c r="F75" s="156"/>
      <c r="G75" s="156">
        <f>SUMIF(AG76:AG99,"&lt;&gt;NOR",G76:G99)</f>
        <v>0</v>
      </c>
      <c r="H75" s="156"/>
      <c r="I75" s="156">
        <f>SUM(I76:I99)</f>
        <v>9960</v>
      </c>
      <c r="J75" s="156"/>
      <c r="K75" s="156">
        <f>SUM(K76:K99)</f>
        <v>810</v>
      </c>
      <c r="L75" s="156"/>
      <c r="M75" s="156">
        <f>SUM(M76:M99)</f>
        <v>0</v>
      </c>
      <c r="N75" s="156"/>
      <c r="O75" s="156">
        <f>SUM(O76:O99)</f>
        <v>0</v>
      </c>
      <c r="P75" s="156"/>
      <c r="Q75" s="156">
        <f>SUM(Q76:Q99)</f>
        <v>0</v>
      </c>
      <c r="R75" s="156"/>
      <c r="S75" s="156"/>
      <c r="T75" s="156"/>
      <c r="U75" s="157">
        <f>SUM(U76:U99)</f>
        <v>0</v>
      </c>
      <c r="V75" s="156"/>
      <c r="AG75" t="s">
        <v>102</v>
      </c>
    </row>
    <row r="76" spans="1:60" outlineLevel="1" x14ac:dyDescent="0.2">
      <c r="A76" s="146">
        <v>44</v>
      </c>
      <c r="B76" s="162">
        <v>210000044</v>
      </c>
      <c r="C76" s="208" t="s">
        <v>128</v>
      </c>
      <c r="D76" s="173" t="s">
        <v>106</v>
      </c>
      <c r="E76" s="174">
        <v>2</v>
      </c>
      <c r="F76" s="171"/>
      <c r="G76" s="171">
        <f>E76*F76</f>
        <v>0</v>
      </c>
      <c r="H76" s="154">
        <v>4980</v>
      </c>
      <c r="I76" s="154">
        <f>ROUND(E76*H76,2)</f>
        <v>9960</v>
      </c>
      <c r="J76" s="154">
        <v>405</v>
      </c>
      <c r="K76" s="154">
        <f>ROUND(E76*J76,2)</f>
        <v>810</v>
      </c>
      <c r="L76" s="154">
        <v>21</v>
      </c>
      <c r="M76" s="154">
        <f>G76*(1+L76/100)</f>
        <v>0</v>
      </c>
      <c r="N76" s="154">
        <v>0</v>
      </c>
      <c r="O76" s="154">
        <f>ROUND(E76*N76,2)</f>
        <v>0</v>
      </c>
      <c r="P76" s="154">
        <v>0</v>
      </c>
      <c r="Q76" s="154">
        <f>ROUND(E76*P76,2)</f>
        <v>0</v>
      </c>
      <c r="R76" s="154"/>
      <c r="S76" s="154" t="s">
        <v>103</v>
      </c>
      <c r="T76" s="154">
        <v>0</v>
      </c>
      <c r="U76" s="155">
        <f>ROUND(E76*T76,2)</f>
        <v>0</v>
      </c>
      <c r="V76" s="154"/>
      <c r="W76" s="145"/>
      <c r="X76" s="145"/>
      <c r="Y76" s="145"/>
      <c r="Z76" s="145"/>
      <c r="AA76" s="145"/>
      <c r="AB76" s="145"/>
      <c r="AC76" s="145"/>
      <c r="AD76" s="145"/>
      <c r="AE76" s="145"/>
      <c r="AF76" s="145"/>
      <c r="AG76" s="145" t="s">
        <v>104</v>
      </c>
      <c r="AH76" s="145"/>
      <c r="AI76" s="145"/>
      <c r="AJ76" s="145"/>
      <c r="AK76" s="145"/>
      <c r="AL76" s="145"/>
      <c r="AM76" s="145"/>
      <c r="AN76" s="145"/>
      <c r="AO76" s="145"/>
      <c r="AP76" s="145"/>
      <c r="AQ76" s="145"/>
      <c r="AR76" s="145"/>
      <c r="AS76" s="145"/>
      <c r="AT76" s="145"/>
      <c r="AU76" s="145"/>
      <c r="AV76" s="145"/>
      <c r="AW76" s="145"/>
      <c r="AX76" s="145"/>
      <c r="AY76" s="145"/>
      <c r="AZ76" s="145"/>
      <c r="BA76" s="145"/>
      <c r="BB76" s="145"/>
      <c r="BC76" s="145"/>
      <c r="BD76" s="145"/>
      <c r="BE76" s="145"/>
      <c r="BF76" s="145"/>
      <c r="BG76" s="145"/>
      <c r="BH76" s="145"/>
    </row>
    <row r="77" spans="1:60" outlineLevel="1" x14ac:dyDescent="0.2">
      <c r="A77" s="146">
        <v>45</v>
      </c>
      <c r="B77" s="162">
        <v>210000045</v>
      </c>
      <c r="C77" s="208" t="s">
        <v>202</v>
      </c>
      <c r="D77" s="173" t="s">
        <v>106</v>
      </c>
      <c r="E77" s="174">
        <v>1</v>
      </c>
      <c r="F77" s="171"/>
      <c r="G77" s="171">
        <f t="shared" ref="G77:G99" si="6">E77*F77</f>
        <v>0</v>
      </c>
      <c r="H77" s="154"/>
      <c r="I77" s="154"/>
      <c r="J77" s="154"/>
      <c r="K77" s="154"/>
      <c r="L77" s="154"/>
      <c r="M77" s="154"/>
      <c r="N77" s="154"/>
      <c r="O77" s="154"/>
      <c r="P77" s="154"/>
      <c r="Q77" s="154"/>
      <c r="R77" s="154"/>
      <c r="S77" s="154"/>
      <c r="T77" s="154"/>
      <c r="U77" s="155"/>
      <c r="V77" s="154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5"/>
      <c r="AO77" s="145"/>
      <c r="AP77" s="145"/>
      <c r="AQ77" s="145"/>
      <c r="AR77" s="145"/>
      <c r="AS77" s="145"/>
      <c r="AT77" s="145"/>
      <c r="AU77" s="145"/>
      <c r="AV77" s="145"/>
      <c r="AW77" s="145"/>
      <c r="AX77" s="145"/>
      <c r="AY77" s="145"/>
      <c r="AZ77" s="145"/>
      <c r="BA77" s="145"/>
      <c r="BB77" s="145"/>
      <c r="BC77" s="145"/>
      <c r="BD77" s="145"/>
      <c r="BE77" s="145"/>
      <c r="BF77" s="145"/>
      <c r="BG77" s="145"/>
      <c r="BH77" s="145"/>
    </row>
    <row r="78" spans="1:60" outlineLevel="1" x14ac:dyDescent="0.2">
      <c r="A78" s="146">
        <v>46</v>
      </c>
      <c r="B78" s="162">
        <v>210000046</v>
      </c>
      <c r="C78" s="208" t="s">
        <v>129</v>
      </c>
      <c r="D78" s="173" t="s">
        <v>106</v>
      </c>
      <c r="E78" s="174">
        <v>1</v>
      </c>
      <c r="F78" s="171"/>
      <c r="G78" s="171">
        <f t="shared" si="6"/>
        <v>0</v>
      </c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5"/>
      <c r="V78" s="154"/>
      <c r="W78" s="145"/>
      <c r="X78" s="145"/>
      <c r="Y78" s="145"/>
      <c r="Z78" s="145"/>
      <c r="AA78" s="145"/>
      <c r="AB78" s="145"/>
      <c r="AC78" s="145"/>
      <c r="AD78" s="145"/>
      <c r="AE78" s="145"/>
      <c r="AF78" s="145"/>
      <c r="AG78" s="145"/>
      <c r="AH78" s="145"/>
      <c r="AI78" s="145"/>
      <c r="AJ78" s="145"/>
      <c r="AK78" s="145"/>
      <c r="AL78" s="145"/>
      <c r="AM78" s="145"/>
      <c r="AN78" s="145"/>
      <c r="AO78" s="145"/>
      <c r="AP78" s="145"/>
      <c r="AQ78" s="145"/>
      <c r="AR78" s="145"/>
      <c r="AS78" s="145"/>
      <c r="AT78" s="145"/>
      <c r="AU78" s="145"/>
      <c r="AV78" s="145"/>
      <c r="AW78" s="145"/>
      <c r="AX78" s="145"/>
      <c r="AY78" s="145"/>
      <c r="AZ78" s="145"/>
      <c r="BA78" s="145"/>
      <c r="BB78" s="145"/>
      <c r="BC78" s="145"/>
      <c r="BD78" s="145"/>
      <c r="BE78" s="145"/>
      <c r="BF78" s="145"/>
      <c r="BG78" s="145"/>
      <c r="BH78" s="145"/>
    </row>
    <row r="79" spans="1:60" outlineLevel="1" x14ac:dyDescent="0.2">
      <c r="A79" s="146">
        <v>47</v>
      </c>
      <c r="B79" s="162">
        <v>210000047</v>
      </c>
      <c r="C79" s="208" t="s">
        <v>139</v>
      </c>
      <c r="D79" s="173" t="s">
        <v>106</v>
      </c>
      <c r="E79" s="174">
        <v>4</v>
      </c>
      <c r="F79" s="171"/>
      <c r="G79" s="171">
        <f t="shared" si="6"/>
        <v>0</v>
      </c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5"/>
      <c r="V79" s="154"/>
      <c r="W79" s="145"/>
      <c r="X79" s="145"/>
      <c r="Y79" s="145"/>
      <c r="Z79" s="145"/>
      <c r="AA79" s="145"/>
      <c r="AB79" s="145"/>
      <c r="AC79" s="145"/>
      <c r="AD79" s="145"/>
      <c r="AE79" s="145"/>
      <c r="AF79" s="145"/>
      <c r="AG79" s="145"/>
      <c r="AH79" s="145"/>
      <c r="AI79" s="145"/>
      <c r="AJ79" s="145"/>
      <c r="AK79" s="145"/>
      <c r="AL79" s="145"/>
      <c r="AM79" s="145"/>
      <c r="AN79" s="145"/>
      <c r="AO79" s="145"/>
      <c r="AP79" s="145"/>
      <c r="AQ79" s="145"/>
      <c r="AR79" s="145"/>
      <c r="AS79" s="145"/>
      <c r="AT79" s="145"/>
      <c r="AU79" s="145"/>
      <c r="AV79" s="145"/>
      <c r="AW79" s="145"/>
      <c r="AX79" s="145"/>
      <c r="AY79" s="145"/>
      <c r="AZ79" s="145"/>
      <c r="BA79" s="145"/>
      <c r="BB79" s="145"/>
      <c r="BC79" s="145"/>
      <c r="BD79" s="145"/>
      <c r="BE79" s="145"/>
      <c r="BF79" s="145"/>
      <c r="BG79" s="145"/>
      <c r="BH79" s="145"/>
    </row>
    <row r="80" spans="1:60" outlineLevel="1" x14ac:dyDescent="0.2">
      <c r="A80" s="146">
        <v>48</v>
      </c>
      <c r="B80" s="162">
        <v>210000048</v>
      </c>
      <c r="C80" s="208" t="s">
        <v>204</v>
      </c>
      <c r="D80" s="173" t="s">
        <v>106</v>
      </c>
      <c r="E80" s="174">
        <v>1</v>
      </c>
      <c r="F80" s="171"/>
      <c r="G80" s="171">
        <f t="shared" si="6"/>
        <v>0</v>
      </c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5"/>
      <c r="V80" s="154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</row>
    <row r="81" spans="1:60" outlineLevel="1" x14ac:dyDescent="0.2">
      <c r="A81" s="146">
        <v>49</v>
      </c>
      <c r="B81" s="162">
        <v>210000049</v>
      </c>
      <c r="C81" s="208" t="s">
        <v>130</v>
      </c>
      <c r="D81" s="173" t="s">
        <v>106</v>
      </c>
      <c r="E81" s="174">
        <v>1</v>
      </c>
      <c r="F81" s="171"/>
      <c r="G81" s="171">
        <f t="shared" si="6"/>
        <v>0</v>
      </c>
      <c r="H81" s="154"/>
      <c r="I81" s="154"/>
      <c r="J81" s="154"/>
      <c r="K81" s="154"/>
      <c r="L81" s="154"/>
      <c r="M81" s="154"/>
      <c r="N81" s="154"/>
      <c r="O81" s="154"/>
      <c r="P81" s="154"/>
      <c r="Q81" s="154"/>
      <c r="R81" s="154"/>
      <c r="S81" s="154"/>
      <c r="T81" s="154"/>
      <c r="U81" s="155"/>
      <c r="V81" s="154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</row>
    <row r="82" spans="1:60" outlineLevel="1" x14ac:dyDescent="0.2">
      <c r="A82" s="146">
        <v>50</v>
      </c>
      <c r="B82" s="162">
        <v>210000050</v>
      </c>
      <c r="C82" s="210" t="s">
        <v>221</v>
      </c>
      <c r="D82" s="192" t="s">
        <v>106</v>
      </c>
      <c r="E82" s="193">
        <v>2</v>
      </c>
      <c r="F82" s="194"/>
      <c r="G82" s="194">
        <f t="shared" ref="G82:G86" si="7">SUM(E82*F82)</f>
        <v>0</v>
      </c>
      <c r="H82" s="154"/>
      <c r="I82" s="154"/>
      <c r="J82" s="154"/>
      <c r="K82" s="154"/>
      <c r="L82" s="154"/>
      <c r="M82" s="154"/>
      <c r="N82" s="154"/>
      <c r="O82" s="154"/>
      <c r="P82" s="154"/>
      <c r="Q82" s="154"/>
      <c r="R82" s="154"/>
      <c r="S82" s="154"/>
      <c r="T82" s="154"/>
      <c r="U82" s="155"/>
      <c r="V82" s="154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</row>
    <row r="83" spans="1:60" ht="12.75" customHeight="1" outlineLevel="1" x14ac:dyDescent="0.2">
      <c r="A83" s="146">
        <v>51</v>
      </c>
      <c r="B83" s="162">
        <v>210000051</v>
      </c>
      <c r="C83" s="210" t="s">
        <v>222</v>
      </c>
      <c r="D83" s="192" t="s">
        <v>223</v>
      </c>
      <c r="E83" s="193">
        <v>1</v>
      </c>
      <c r="F83" s="194"/>
      <c r="G83" s="194">
        <f t="shared" si="7"/>
        <v>0</v>
      </c>
      <c r="H83" s="154"/>
      <c r="I83" s="154"/>
      <c r="J83" s="154"/>
      <c r="K83" s="154"/>
      <c r="L83" s="154"/>
      <c r="M83" s="154"/>
      <c r="N83" s="154"/>
      <c r="O83" s="154"/>
      <c r="P83" s="154"/>
      <c r="Q83" s="154"/>
      <c r="R83" s="154"/>
      <c r="S83" s="154"/>
      <c r="T83" s="154"/>
      <c r="U83" s="155"/>
      <c r="V83" s="154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</row>
    <row r="84" spans="1:60" outlineLevel="1" x14ac:dyDescent="0.2">
      <c r="A84" s="146">
        <v>52</v>
      </c>
      <c r="B84" s="162">
        <v>210000052</v>
      </c>
      <c r="C84" s="210" t="s">
        <v>224</v>
      </c>
      <c r="D84" s="192" t="s">
        <v>106</v>
      </c>
      <c r="E84" s="193">
        <v>2</v>
      </c>
      <c r="F84" s="194"/>
      <c r="G84" s="194">
        <f t="shared" si="7"/>
        <v>0</v>
      </c>
      <c r="H84" s="154"/>
      <c r="I84" s="154"/>
      <c r="J84" s="154"/>
      <c r="K84" s="154"/>
      <c r="L84" s="154"/>
      <c r="M84" s="154"/>
      <c r="N84" s="154"/>
      <c r="O84" s="154"/>
      <c r="P84" s="154"/>
      <c r="Q84" s="154"/>
      <c r="R84" s="154"/>
      <c r="S84" s="154"/>
      <c r="T84" s="154"/>
      <c r="U84" s="155"/>
      <c r="V84" s="154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</row>
    <row r="85" spans="1:60" outlineLevel="1" x14ac:dyDescent="0.2">
      <c r="A85" s="146">
        <v>53</v>
      </c>
      <c r="B85" s="162">
        <v>210000053</v>
      </c>
      <c r="C85" s="210" t="s">
        <v>225</v>
      </c>
      <c r="D85" s="192" t="s">
        <v>106</v>
      </c>
      <c r="E85" s="193">
        <v>2</v>
      </c>
      <c r="F85" s="194"/>
      <c r="G85" s="194">
        <f t="shared" si="7"/>
        <v>0</v>
      </c>
      <c r="H85" s="154"/>
      <c r="I85" s="154"/>
      <c r="J85" s="154"/>
      <c r="K85" s="154"/>
      <c r="L85" s="154"/>
      <c r="M85" s="154"/>
      <c r="N85" s="154"/>
      <c r="O85" s="154"/>
      <c r="P85" s="154"/>
      <c r="Q85" s="154"/>
      <c r="R85" s="154"/>
      <c r="S85" s="154"/>
      <c r="T85" s="154"/>
      <c r="U85" s="155"/>
      <c r="V85" s="154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</row>
    <row r="86" spans="1:60" outlineLevel="1" x14ac:dyDescent="0.2">
      <c r="A86" s="146">
        <v>54</v>
      </c>
      <c r="B86" s="162">
        <v>210000054</v>
      </c>
      <c r="C86" s="210" t="s">
        <v>226</v>
      </c>
      <c r="D86" s="192" t="s">
        <v>106</v>
      </c>
      <c r="E86" s="193">
        <v>1</v>
      </c>
      <c r="F86" s="194"/>
      <c r="G86" s="194">
        <f t="shared" si="7"/>
        <v>0</v>
      </c>
      <c r="H86" s="154"/>
      <c r="I86" s="154"/>
      <c r="J86" s="154"/>
      <c r="K86" s="154"/>
      <c r="L86" s="154"/>
      <c r="M86" s="154"/>
      <c r="N86" s="154"/>
      <c r="O86" s="154"/>
      <c r="P86" s="154"/>
      <c r="Q86" s="154"/>
      <c r="R86" s="154"/>
      <c r="S86" s="154"/>
      <c r="T86" s="154"/>
      <c r="U86" s="155"/>
      <c r="V86" s="154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</row>
    <row r="87" spans="1:60" outlineLevel="1" x14ac:dyDescent="0.2">
      <c r="A87" s="146">
        <v>55</v>
      </c>
      <c r="B87" s="162">
        <v>210000055</v>
      </c>
      <c r="C87" s="208" t="s">
        <v>179</v>
      </c>
      <c r="D87" s="173" t="s">
        <v>106</v>
      </c>
      <c r="E87" s="174">
        <v>2</v>
      </c>
      <c r="F87" s="171"/>
      <c r="G87" s="171">
        <f t="shared" si="6"/>
        <v>0</v>
      </c>
      <c r="H87" s="154"/>
      <c r="I87" s="154"/>
      <c r="J87" s="154"/>
      <c r="K87" s="154"/>
      <c r="L87" s="154"/>
      <c r="M87" s="154"/>
      <c r="N87" s="154"/>
      <c r="O87" s="154"/>
      <c r="P87" s="154"/>
      <c r="Q87" s="154"/>
      <c r="R87" s="154"/>
      <c r="S87" s="154"/>
      <c r="T87" s="154"/>
      <c r="U87" s="155"/>
      <c r="V87" s="154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</row>
    <row r="88" spans="1:60" outlineLevel="1" x14ac:dyDescent="0.2">
      <c r="A88" s="146">
        <v>56</v>
      </c>
      <c r="B88" s="162">
        <v>210000056</v>
      </c>
      <c r="C88" s="208" t="s">
        <v>184</v>
      </c>
      <c r="D88" s="173" t="s">
        <v>106</v>
      </c>
      <c r="E88" s="174">
        <v>2</v>
      </c>
      <c r="F88" s="171"/>
      <c r="G88" s="171">
        <f t="shared" si="6"/>
        <v>0</v>
      </c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5"/>
      <c r="V88" s="154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</row>
    <row r="89" spans="1:60" outlineLevel="1" x14ac:dyDescent="0.2">
      <c r="A89" s="146">
        <v>57</v>
      </c>
      <c r="B89" s="162">
        <v>210000057</v>
      </c>
      <c r="C89" s="208" t="s">
        <v>131</v>
      </c>
      <c r="D89" s="173" t="s">
        <v>106</v>
      </c>
      <c r="E89" s="175">
        <v>4</v>
      </c>
      <c r="F89" s="171"/>
      <c r="G89" s="171">
        <f t="shared" si="6"/>
        <v>0</v>
      </c>
      <c r="H89" s="154"/>
      <c r="I89" s="154"/>
      <c r="J89" s="154"/>
      <c r="K89" s="154"/>
      <c r="L89" s="154"/>
      <c r="M89" s="154"/>
      <c r="N89" s="154"/>
      <c r="O89" s="154"/>
      <c r="P89" s="154"/>
      <c r="Q89" s="154"/>
      <c r="R89" s="154"/>
      <c r="S89" s="154"/>
      <c r="T89" s="154"/>
      <c r="U89" s="155"/>
      <c r="V89" s="154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</row>
    <row r="90" spans="1:60" outlineLevel="1" x14ac:dyDescent="0.2">
      <c r="A90" s="146">
        <v>58</v>
      </c>
      <c r="B90" s="162">
        <v>210000058</v>
      </c>
      <c r="C90" s="208" t="s">
        <v>132</v>
      </c>
      <c r="D90" s="173" t="s">
        <v>106</v>
      </c>
      <c r="E90" s="175">
        <v>6</v>
      </c>
      <c r="F90" s="171"/>
      <c r="G90" s="171">
        <f t="shared" si="6"/>
        <v>0</v>
      </c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5"/>
      <c r="V90" s="154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</row>
    <row r="91" spans="1:60" outlineLevel="1" x14ac:dyDescent="0.2">
      <c r="A91" s="146">
        <v>59</v>
      </c>
      <c r="B91" s="162">
        <v>210000059</v>
      </c>
      <c r="C91" s="208" t="s">
        <v>133</v>
      </c>
      <c r="D91" s="173" t="s">
        <v>106</v>
      </c>
      <c r="E91" s="175">
        <v>6</v>
      </c>
      <c r="F91" s="171"/>
      <c r="G91" s="171">
        <f t="shared" si="6"/>
        <v>0</v>
      </c>
      <c r="H91" s="154"/>
      <c r="I91" s="154"/>
      <c r="J91" s="154"/>
      <c r="K91" s="154"/>
      <c r="L91" s="154"/>
      <c r="M91" s="154"/>
      <c r="N91" s="154"/>
      <c r="O91" s="154"/>
      <c r="P91" s="154"/>
      <c r="Q91" s="154"/>
      <c r="R91" s="154"/>
      <c r="S91" s="154"/>
      <c r="T91" s="154"/>
      <c r="U91" s="155"/>
      <c r="V91" s="154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</row>
    <row r="92" spans="1:60" outlineLevel="1" x14ac:dyDescent="0.2">
      <c r="A92" s="146">
        <v>60</v>
      </c>
      <c r="B92" s="162">
        <v>210000060</v>
      </c>
      <c r="C92" s="208" t="s">
        <v>178</v>
      </c>
      <c r="D92" s="173" t="s">
        <v>106</v>
      </c>
      <c r="E92" s="175">
        <v>4</v>
      </c>
      <c r="F92" s="171"/>
      <c r="G92" s="171">
        <f t="shared" si="6"/>
        <v>0</v>
      </c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5"/>
      <c r="V92" s="154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</row>
    <row r="93" spans="1:60" outlineLevel="1" x14ac:dyDescent="0.2">
      <c r="A93" s="146">
        <v>61</v>
      </c>
      <c r="B93" s="162">
        <v>210000061</v>
      </c>
      <c r="C93" s="209" t="s">
        <v>144</v>
      </c>
      <c r="D93" s="185" t="s">
        <v>106</v>
      </c>
      <c r="E93" s="186">
        <v>2</v>
      </c>
      <c r="F93" s="187"/>
      <c r="G93" s="171">
        <f t="shared" si="6"/>
        <v>0</v>
      </c>
      <c r="H93" s="154"/>
      <c r="I93" s="154"/>
      <c r="J93" s="154"/>
      <c r="K93" s="154"/>
      <c r="L93" s="154"/>
      <c r="M93" s="154"/>
      <c r="N93" s="154"/>
      <c r="O93" s="154"/>
      <c r="P93" s="154"/>
      <c r="Q93" s="154"/>
      <c r="R93" s="154"/>
      <c r="S93" s="154"/>
      <c r="T93" s="154"/>
      <c r="U93" s="155"/>
      <c r="V93" s="154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</row>
    <row r="94" spans="1:60" outlineLevel="1" x14ac:dyDescent="0.2">
      <c r="A94" s="146">
        <v>62</v>
      </c>
      <c r="B94" s="162">
        <v>210000062</v>
      </c>
      <c r="C94" s="208" t="s">
        <v>134</v>
      </c>
      <c r="D94" s="173" t="s">
        <v>106</v>
      </c>
      <c r="E94" s="174">
        <v>1</v>
      </c>
      <c r="F94" s="176"/>
      <c r="G94" s="171">
        <f t="shared" si="6"/>
        <v>0</v>
      </c>
      <c r="H94" s="154"/>
      <c r="I94" s="154"/>
      <c r="J94" s="154"/>
      <c r="K94" s="154"/>
      <c r="L94" s="154"/>
      <c r="M94" s="154"/>
      <c r="N94" s="154"/>
      <c r="O94" s="154"/>
      <c r="P94" s="154"/>
      <c r="Q94" s="154"/>
      <c r="R94" s="154"/>
      <c r="S94" s="154"/>
      <c r="T94" s="154"/>
      <c r="U94" s="155"/>
      <c r="V94" s="154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</row>
    <row r="95" spans="1:60" outlineLevel="1" x14ac:dyDescent="0.2">
      <c r="A95" s="146">
        <v>63</v>
      </c>
      <c r="B95" s="162">
        <v>210000063</v>
      </c>
      <c r="C95" s="208" t="s">
        <v>176</v>
      </c>
      <c r="D95" s="173" t="s">
        <v>106</v>
      </c>
      <c r="E95" s="174">
        <v>1</v>
      </c>
      <c r="F95" s="176"/>
      <c r="G95" s="171">
        <f t="shared" si="6"/>
        <v>0</v>
      </c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5"/>
      <c r="V95" s="154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</row>
    <row r="96" spans="1:60" outlineLevel="1" x14ac:dyDescent="0.2">
      <c r="A96" s="146">
        <v>64</v>
      </c>
      <c r="B96" s="162">
        <v>210000064</v>
      </c>
      <c r="C96" s="208" t="s">
        <v>205</v>
      </c>
      <c r="D96" s="173" t="s">
        <v>106</v>
      </c>
      <c r="E96" s="174">
        <v>1</v>
      </c>
      <c r="F96" s="176"/>
      <c r="G96" s="171">
        <f t="shared" si="6"/>
        <v>0</v>
      </c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5"/>
      <c r="V96" s="154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</row>
    <row r="97" spans="1:60" outlineLevel="1" x14ac:dyDescent="0.2">
      <c r="A97" s="146">
        <v>65</v>
      </c>
      <c r="B97" s="162">
        <v>210000065</v>
      </c>
      <c r="C97" s="160" t="s">
        <v>135</v>
      </c>
      <c r="D97" s="150" t="s">
        <v>106</v>
      </c>
      <c r="E97" s="152">
        <v>1</v>
      </c>
      <c r="F97" s="154"/>
      <c r="G97" s="171">
        <f t="shared" si="6"/>
        <v>0</v>
      </c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5"/>
      <c r="V97" s="154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</row>
    <row r="98" spans="1:60" outlineLevel="1" x14ac:dyDescent="0.2">
      <c r="A98" s="146">
        <v>66</v>
      </c>
      <c r="B98" s="162">
        <v>210000066</v>
      </c>
      <c r="C98" s="160" t="s">
        <v>136</v>
      </c>
      <c r="D98" s="150" t="s">
        <v>110</v>
      </c>
      <c r="E98" s="172">
        <v>10</v>
      </c>
      <c r="F98" s="154"/>
      <c r="G98" s="171">
        <f t="shared" si="6"/>
        <v>0</v>
      </c>
      <c r="H98" s="154"/>
      <c r="I98" s="154"/>
      <c r="J98" s="154"/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5"/>
      <c r="V98" s="154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</row>
    <row r="99" spans="1:60" outlineLevel="1" x14ac:dyDescent="0.2">
      <c r="A99" s="146">
        <v>67</v>
      </c>
      <c r="B99" s="162">
        <v>210000067</v>
      </c>
      <c r="C99" s="160" t="s">
        <v>137</v>
      </c>
      <c r="D99" s="150" t="s">
        <v>106</v>
      </c>
      <c r="E99" s="172">
        <v>1</v>
      </c>
      <c r="F99" s="154"/>
      <c r="G99" s="171">
        <f t="shared" si="6"/>
        <v>0</v>
      </c>
      <c r="H99" s="154"/>
      <c r="I99" s="154"/>
      <c r="J99" s="154"/>
      <c r="K99" s="154"/>
      <c r="L99" s="154"/>
      <c r="M99" s="154"/>
      <c r="N99" s="154"/>
      <c r="O99" s="154"/>
      <c r="P99" s="154"/>
      <c r="Q99" s="154"/>
      <c r="R99" s="154"/>
      <c r="S99" s="154"/>
      <c r="T99" s="154"/>
      <c r="U99" s="155"/>
      <c r="V99" s="154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</row>
    <row r="100" spans="1:60" x14ac:dyDescent="0.2">
      <c r="A100" s="148" t="s">
        <v>101</v>
      </c>
      <c r="B100" s="148" t="s">
        <v>72</v>
      </c>
      <c r="C100" s="161" t="s">
        <v>74</v>
      </c>
      <c r="D100" s="151"/>
      <c r="E100" s="153"/>
      <c r="F100" s="156"/>
      <c r="G100" s="156">
        <f>SUMIF(AG101:AG107,"&lt;&gt;NOR",G101:G107)</f>
        <v>0</v>
      </c>
      <c r="H100" s="156"/>
      <c r="I100" s="156">
        <f>SUM(I101:I107)</f>
        <v>1155</v>
      </c>
      <c r="J100" s="156"/>
      <c r="K100" s="156">
        <f>SUM(K101:K107)</f>
        <v>570</v>
      </c>
      <c r="L100" s="156"/>
      <c r="M100" s="156">
        <f>SUM(M101:M107)</f>
        <v>0</v>
      </c>
      <c r="N100" s="156"/>
      <c r="O100" s="156">
        <f>SUM(O101:O107)</f>
        <v>0</v>
      </c>
      <c r="P100" s="156"/>
      <c r="Q100" s="156">
        <f>SUM(Q101:Q107)</f>
        <v>0</v>
      </c>
      <c r="R100" s="156"/>
      <c r="S100" s="156"/>
      <c r="T100" s="156"/>
      <c r="U100" s="157">
        <f>SUM(U101:U107)</f>
        <v>0</v>
      </c>
      <c r="V100" s="156"/>
      <c r="AG100" t="s">
        <v>102</v>
      </c>
    </row>
    <row r="101" spans="1:60" outlineLevel="1" x14ac:dyDescent="0.2">
      <c r="A101" s="146">
        <v>68</v>
      </c>
      <c r="B101" s="162">
        <v>210000068</v>
      </c>
      <c r="C101" s="204" t="s">
        <v>180</v>
      </c>
      <c r="D101" s="150" t="s">
        <v>105</v>
      </c>
      <c r="E101" s="152">
        <v>45</v>
      </c>
      <c r="F101" s="154"/>
      <c r="G101" s="154">
        <f t="shared" ref="G101:G107" si="8">SUM(E101*F101)</f>
        <v>0</v>
      </c>
      <c r="H101" s="154">
        <v>19</v>
      </c>
      <c r="I101" s="154">
        <f>ROUND(E101*H101,2)</f>
        <v>855</v>
      </c>
      <c r="J101" s="154">
        <v>10</v>
      </c>
      <c r="K101" s="154">
        <f>ROUND(E101*J101,2)</f>
        <v>450</v>
      </c>
      <c r="L101" s="154">
        <v>21</v>
      </c>
      <c r="M101" s="154">
        <f>G101*(1+L101/100)</f>
        <v>0</v>
      </c>
      <c r="N101" s="154">
        <v>0</v>
      </c>
      <c r="O101" s="154">
        <f>ROUND(E101*N101,2)</f>
        <v>0</v>
      </c>
      <c r="P101" s="154">
        <v>0</v>
      </c>
      <c r="Q101" s="154">
        <f>ROUND(E101*P101,2)</f>
        <v>0</v>
      </c>
      <c r="R101" s="154"/>
      <c r="S101" s="154" t="s">
        <v>103</v>
      </c>
      <c r="T101" s="154">
        <v>0</v>
      </c>
      <c r="U101" s="155">
        <f>ROUND(E101*T101,2)</f>
        <v>0</v>
      </c>
      <c r="V101" s="154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 t="s">
        <v>104</v>
      </c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</row>
    <row r="102" spans="1:60" outlineLevel="1" x14ac:dyDescent="0.2">
      <c r="A102" s="146">
        <v>69</v>
      </c>
      <c r="B102" s="162">
        <v>210000069</v>
      </c>
      <c r="C102" s="204" t="s">
        <v>181</v>
      </c>
      <c r="D102" s="188" t="s">
        <v>105</v>
      </c>
      <c r="E102" s="152">
        <v>12</v>
      </c>
      <c r="F102" s="154"/>
      <c r="G102" s="154">
        <f t="shared" si="8"/>
        <v>0</v>
      </c>
      <c r="H102" s="154">
        <v>25</v>
      </c>
      <c r="I102" s="154">
        <f>ROUND(E102*H102,2)</f>
        <v>300</v>
      </c>
      <c r="J102" s="154">
        <v>10</v>
      </c>
      <c r="K102" s="154">
        <f>ROUND(E102*J102,2)</f>
        <v>120</v>
      </c>
      <c r="L102" s="154">
        <v>21</v>
      </c>
      <c r="M102" s="154">
        <f>G102*(1+L102/100)</f>
        <v>0</v>
      </c>
      <c r="N102" s="154">
        <v>0</v>
      </c>
      <c r="O102" s="154">
        <f>ROUND(E102*N102,2)</f>
        <v>0</v>
      </c>
      <c r="P102" s="154">
        <v>0</v>
      </c>
      <c r="Q102" s="154">
        <f>ROUND(E102*P102,2)</f>
        <v>0</v>
      </c>
      <c r="R102" s="154"/>
      <c r="S102" s="154" t="s">
        <v>103</v>
      </c>
      <c r="T102" s="154">
        <v>0</v>
      </c>
      <c r="U102" s="155">
        <f>ROUND(E102*T102,2)</f>
        <v>0</v>
      </c>
      <c r="V102" s="154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 t="s">
        <v>104</v>
      </c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</row>
    <row r="103" spans="1:60" outlineLevel="1" x14ac:dyDescent="0.2">
      <c r="A103" s="146">
        <v>70</v>
      </c>
      <c r="B103" s="162">
        <v>210000070</v>
      </c>
      <c r="C103" s="204" t="s">
        <v>142</v>
      </c>
      <c r="D103" s="150" t="s">
        <v>106</v>
      </c>
      <c r="E103" s="152">
        <v>2</v>
      </c>
      <c r="F103" s="154"/>
      <c r="G103" s="154">
        <f t="shared" si="8"/>
        <v>0</v>
      </c>
      <c r="H103" s="154"/>
      <c r="I103" s="154"/>
      <c r="J103" s="154"/>
      <c r="K103" s="154"/>
      <c r="L103" s="154"/>
      <c r="M103" s="154"/>
      <c r="N103" s="154"/>
      <c r="O103" s="154"/>
      <c r="P103" s="154"/>
      <c r="Q103" s="154"/>
      <c r="R103" s="154"/>
      <c r="S103" s="154"/>
      <c r="T103" s="154"/>
      <c r="U103" s="155"/>
      <c r="V103" s="154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</row>
    <row r="104" spans="1:60" outlineLevel="1" x14ac:dyDescent="0.2">
      <c r="A104" s="146">
        <v>71</v>
      </c>
      <c r="B104" s="162">
        <v>210000071</v>
      </c>
      <c r="C104" s="204" t="s">
        <v>143</v>
      </c>
      <c r="D104" s="150" t="s">
        <v>106</v>
      </c>
      <c r="E104" s="152">
        <v>2</v>
      </c>
      <c r="F104" s="154"/>
      <c r="G104" s="154">
        <f t="shared" si="8"/>
        <v>0</v>
      </c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5"/>
      <c r="V104" s="154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</row>
    <row r="105" spans="1:60" outlineLevel="1" x14ac:dyDescent="0.2">
      <c r="A105" s="146">
        <v>72</v>
      </c>
      <c r="B105" s="162">
        <v>210000072</v>
      </c>
      <c r="C105" s="204" t="s">
        <v>114</v>
      </c>
      <c r="D105" s="150" t="s">
        <v>106</v>
      </c>
      <c r="E105" s="152">
        <v>2</v>
      </c>
      <c r="F105" s="154"/>
      <c r="G105" s="154">
        <f t="shared" ref="G105:G106" si="9">SUM(E105*F105)</f>
        <v>0</v>
      </c>
      <c r="H105" s="154"/>
      <c r="I105" s="154"/>
      <c r="J105" s="15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5"/>
      <c r="V105" s="154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</row>
    <row r="106" spans="1:60" outlineLevel="1" x14ac:dyDescent="0.2">
      <c r="A106" s="146">
        <v>73</v>
      </c>
      <c r="B106" s="162">
        <v>210000073</v>
      </c>
      <c r="C106" s="204" t="s">
        <v>228</v>
      </c>
      <c r="D106" s="150" t="s">
        <v>105</v>
      </c>
      <c r="E106" s="152">
        <v>1780</v>
      </c>
      <c r="F106" s="154"/>
      <c r="G106" s="154">
        <f t="shared" si="9"/>
        <v>0</v>
      </c>
      <c r="H106" s="154"/>
      <c r="I106" s="154"/>
      <c r="J106" s="154"/>
      <c r="K106" s="154"/>
      <c r="L106" s="154"/>
      <c r="M106" s="154"/>
      <c r="N106" s="154"/>
      <c r="O106" s="154"/>
      <c r="P106" s="154"/>
      <c r="Q106" s="154"/>
      <c r="R106" s="154"/>
      <c r="S106" s="154"/>
      <c r="T106" s="154"/>
      <c r="U106" s="155"/>
      <c r="V106" s="154"/>
      <c r="W106" s="145"/>
      <c r="X106" s="145"/>
      <c r="Y106" s="145"/>
      <c r="Z106" s="145"/>
      <c r="AA106" s="145"/>
      <c r="AB106" s="145"/>
      <c r="AC106" s="145"/>
      <c r="AD106" s="145"/>
      <c r="AE106" s="145"/>
      <c r="AF106" s="145"/>
      <c r="AG106" s="145"/>
      <c r="AH106" s="145"/>
      <c r="AI106" s="145"/>
      <c r="AJ106" s="145"/>
      <c r="AK106" s="145"/>
      <c r="AL106" s="145"/>
      <c r="AM106" s="145"/>
      <c r="AN106" s="145"/>
      <c r="AO106" s="145"/>
      <c r="AP106" s="145"/>
      <c r="AQ106" s="145"/>
      <c r="AR106" s="145"/>
      <c r="AS106" s="145"/>
      <c r="AT106" s="145"/>
      <c r="AU106" s="145"/>
      <c r="AV106" s="145"/>
      <c r="AW106" s="145"/>
      <c r="AX106" s="145"/>
      <c r="AY106" s="145"/>
      <c r="AZ106" s="145"/>
      <c r="BA106" s="145"/>
      <c r="BB106" s="145"/>
      <c r="BC106" s="145"/>
      <c r="BD106" s="145"/>
      <c r="BE106" s="145"/>
      <c r="BF106" s="145"/>
      <c r="BG106" s="145"/>
      <c r="BH106" s="145"/>
    </row>
    <row r="107" spans="1:60" outlineLevel="1" x14ac:dyDescent="0.2">
      <c r="A107" s="146">
        <v>74</v>
      </c>
      <c r="B107" s="162">
        <v>210000074</v>
      </c>
      <c r="C107" s="204" t="s">
        <v>227</v>
      </c>
      <c r="D107" s="150" t="s">
        <v>106</v>
      </c>
      <c r="E107" s="152">
        <v>1</v>
      </c>
      <c r="F107" s="154"/>
      <c r="G107" s="154">
        <f t="shared" si="8"/>
        <v>0</v>
      </c>
      <c r="H107" s="154"/>
      <c r="I107" s="154"/>
      <c r="J107" s="154"/>
      <c r="K107" s="154"/>
      <c r="L107" s="154"/>
      <c r="M107" s="154"/>
      <c r="N107" s="154"/>
      <c r="O107" s="154"/>
      <c r="P107" s="154"/>
      <c r="Q107" s="154"/>
      <c r="R107" s="154"/>
      <c r="S107" s="154"/>
      <c r="T107" s="154"/>
      <c r="U107" s="155"/>
      <c r="V107" s="154"/>
      <c r="W107" s="145"/>
      <c r="X107" s="145"/>
      <c r="Y107" s="145"/>
      <c r="Z107" s="145"/>
      <c r="AA107" s="145"/>
      <c r="AB107" s="145"/>
      <c r="AC107" s="145"/>
      <c r="AD107" s="145"/>
      <c r="AE107" s="145"/>
      <c r="AF107" s="145"/>
      <c r="AG107" s="145"/>
      <c r="AH107" s="145"/>
      <c r="AI107" s="145"/>
      <c r="AJ107" s="145"/>
      <c r="AK107" s="145"/>
      <c r="AL107" s="145"/>
      <c r="AM107" s="145"/>
      <c r="AN107" s="145"/>
      <c r="AO107" s="145"/>
      <c r="AP107" s="145"/>
      <c r="AQ107" s="145"/>
      <c r="AR107" s="145"/>
      <c r="AS107" s="145"/>
      <c r="AT107" s="145"/>
      <c r="AU107" s="145"/>
      <c r="AV107" s="145"/>
      <c r="AW107" s="145"/>
      <c r="AX107" s="145"/>
      <c r="AY107" s="145"/>
      <c r="AZ107" s="145"/>
      <c r="BA107" s="145"/>
      <c r="BB107" s="145"/>
      <c r="BC107" s="145"/>
      <c r="BD107" s="145"/>
      <c r="BE107" s="145"/>
      <c r="BF107" s="145"/>
      <c r="BG107" s="145"/>
      <c r="BH107" s="145"/>
    </row>
    <row r="108" spans="1:60" x14ac:dyDescent="0.2">
      <c r="A108" s="148" t="s">
        <v>101</v>
      </c>
      <c r="B108" s="148" t="s">
        <v>73</v>
      </c>
      <c r="C108" s="161" t="s">
        <v>75</v>
      </c>
      <c r="D108" s="151"/>
      <c r="E108" s="153"/>
      <c r="F108" s="156"/>
      <c r="G108" s="156">
        <f>SUMIF(AG109:AG117,"&lt;&gt;NOR",G109:G117)</f>
        <v>0</v>
      </c>
      <c r="H108" s="156"/>
      <c r="I108" s="156">
        <f>SUM(I109:I117)</f>
        <v>0</v>
      </c>
      <c r="J108" s="156"/>
      <c r="K108" s="156">
        <f>SUM(K109:K117)</f>
        <v>0</v>
      </c>
      <c r="L108" s="156"/>
      <c r="M108" s="156">
        <f>SUM(M109:M117)</f>
        <v>0</v>
      </c>
      <c r="N108" s="156"/>
      <c r="O108" s="156">
        <f>SUM(O109:O117)</f>
        <v>0</v>
      </c>
      <c r="P108" s="156"/>
      <c r="Q108" s="156">
        <f>SUM(Q109:Q117)</f>
        <v>0</v>
      </c>
      <c r="R108" s="156"/>
      <c r="S108" s="156"/>
      <c r="T108" s="156"/>
      <c r="U108" s="157">
        <f>SUM(U109:U117)</f>
        <v>0</v>
      </c>
      <c r="V108" s="156"/>
      <c r="AG108" t="s">
        <v>102</v>
      </c>
    </row>
    <row r="109" spans="1:60" outlineLevel="1" x14ac:dyDescent="0.2">
      <c r="A109" s="146">
        <v>75</v>
      </c>
      <c r="B109" s="162">
        <v>210000075</v>
      </c>
      <c r="C109" s="160" t="s">
        <v>111</v>
      </c>
      <c r="D109" s="150" t="s">
        <v>112</v>
      </c>
      <c r="E109" s="152">
        <v>1</v>
      </c>
      <c r="F109" s="154"/>
      <c r="G109" s="154">
        <f t="shared" ref="G109:G117" si="10">SUM(E109*F109)</f>
        <v>0</v>
      </c>
      <c r="H109" s="154">
        <f t="shared" ref="H109:H110" si="11">SUM(F109*G109)</f>
        <v>0</v>
      </c>
      <c r="I109" s="154">
        <f t="shared" ref="I109:I110" si="12">SUM(G109*H109)</f>
        <v>0</v>
      </c>
      <c r="J109" s="154">
        <f t="shared" ref="J109:J110" si="13">SUM(H109*I109)</f>
        <v>0</v>
      </c>
      <c r="K109" s="154">
        <f t="shared" ref="K109:K110" si="14">SUM(I109*J109)</f>
        <v>0</v>
      </c>
      <c r="L109" s="154">
        <f t="shared" ref="L109:L110" si="15">SUM(J109*K109)</f>
        <v>0</v>
      </c>
      <c r="M109" s="154">
        <f t="shared" ref="M109:M110" si="16">SUM(K109*L109)</f>
        <v>0</v>
      </c>
      <c r="N109" s="154">
        <f t="shared" ref="N109:N110" si="17">SUM(L109*M109)</f>
        <v>0</v>
      </c>
      <c r="O109" s="154">
        <f t="shared" ref="O109:O110" si="18">SUM(M109*N109)</f>
        <v>0</v>
      </c>
      <c r="P109" s="154">
        <f t="shared" ref="P109:P110" si="19">SUM(N109*O109)</f>
        <v>0</v>
      </c>
      <c r="Q109" s="154">
        <f t="shared" ref="Q109:Q110" si="20">SUM(O109*P109)</f>
        <v>0</v>
      </c>
      <c r="R109" s="154">
        <f t="shared" ref="R109:R110" si="21">SUM(P109*Q109)</f>
        <v>0</v>
      </c>
      <c r="S109" s="154">
        <f t="shared" ref="S109:S110" si="22">SUM(Q109*R109)</f>
        <v>0</v>
      </c>
      <c r="T109" s="154">
        <f t="shared" ref="T109:T110" si="23">SUM(R109*S109)</f>
        <v>0</v>
      </c>
      <c r="U109" s="154">
        <f t="shared" ref="U109:U110" si="24">SUM(S109*T109)</f>
        <v>0</v>
      </c>
      <c r="V109" s="154">
        <f t="shared" ref="V109:V110" si="25">SUM(T109*U109)</f>
        <v>0</v>
      </c>
      <c r="W109" s="145"/>
      <c r="X109" s="145"/>
      <c r="Y109" s="145"/>
      <c r="Z109" s="145"/>
      <c r="AA109" s="145"/>
      <c r="AB109" s="145"/>
      <c r="AC109" s="145"/>
      <c r="AD109" s="145"/>
      <c r="AE109" s="145"/>
      <c r="AF109" s="145"/>
      <c r="AG109" s="145" t="s">
        <v>104</v>
      </c>
      <c r="AH109" s="145"/>
      <c r="AI109" s="145"/>
      <c r="AJ109" s="145"/>
      <c r="AK109" s="145"/>
      <c r="AL109" s="145"/>
      <c r="AM109" s="145"/>
      <c r="AN109" s="145"/>
      <c r="AO109" s="145"/>
      <c r="AP109" s="145"/>
      <c r="AQ109" s="145"/>
      <c r="AR109" s="145"/>
      <c r="AS109" s="145"/>
      <c r="AT109" s="145"/>
      <c r="AU109" s="145"/>
      <c r="AV109" s="145"/>
      <c r="AW109" s="145"/>
      <c r="AX109" s="145"/>
      <c r="AY109" s="145"/>
      <c r="AZ109" s="145"/>
      <c r="BA109" s="145"/>
      <c r="BB109" s="145"/>
      <c r="BC109" s="145"/>
      <c r="BD109" s="145"/>
      <c r="BE109" s="145"/>
      <c r="BF109" s="145"/>
      <c r="BG109" s="145"/>
      <c r="BH109" s="145"/>
    </row>
    <row r="110" spans="1:60" ht="12.2" customHeight="1" outlineLevel="1" x14ac:dyDescent="0.2">
      <c r="A110" s="146">
        <v>76</v>
      </c>
      <c r="B110" s="162">
        <v>210000076</v>
      </c>
      <c r="C110" s="160" t="s">
        <v>122</v>
      </c>
      <c r="D110" s="150" t="s">
        <v>112</v>
      </c>
      <c r="E110" s="152">
        <v>1</v>
      </c>
      <c r="F110" s="154"/>
      <c r="G110" s="154">
        <f t="shared" si="10"/>
        <v>0</v>
      </c>
      <c r="H110" s="154">
        <f t="shared" si="11"/>
        <v>0</v>
      </c>
      <c r="I110" s="154">
        <f t="shared" si="12"/>
        <v>0</v>
      </c>
      <c r="J110" s="154">
        <f t="shared" si="13"/>
        <v>0</v>
      </c>
      <c r="K110" s="154">
        <f t="shared" si="14"/>
        <v>0</v>
      </c>
      <c r="L110" s="154">
        <f t="shared" si="15"/>
        <v>0</v>
      </c>
      <c r="M110" s="154">
        <f t="shared" si="16"/>
        <v>0</v>
      </c>
      <c r="N110" s="154">
        <f t="shared" si="17"/>
        <v>0</v>
      </c>
      <c r="O110" s="154">
        <f t="shared" si="18"/>
        <v>0</v>
      </c>
      <c r="P110" s="154">
        <f t="shared" si="19"/>
        <v>0</v>
      </c>
      <c r="Q110" s="154">
        <f t="shared" si="20"/>
        <v>0</v>
      </c>
      <c r="R110" s="154">
        <f t="shared" si="21"/>
        <v>0</v>
      </c>
      <c r="S110" s="154">
        <f t="shared" si="22"/>
        <v>0</v>
      </c>
      <c r="T110" s="154">
        <f t="shared" si="23"/>
        <v>0</v>
      </c>
      <c r="U110" s="154">
        <f t="shared" si="24"/>
        <v>0</v>
      </c>
      <c r="V110" s="154">
        <f t="shared" si="25"/>
        <v>0</v>
      </c>
      <c r="W110" s="145"/>
      <c r="X110" s="145"/>
      <c r="Y110" s="145"/>
      <c r="Z110" s="145"/>
      <c r="AA110" s="145"/>
      <c r="AB110" s="145"/>
      <c r="AC110" s="145"/>
      <c r="AD110" s="145"/>
      <c r="AE110" s="145"/>
      <c r="AF110" s="145"/>
      <c r="AG110" s="145" t="s">
        <v>113</v>
      </c>
      <c r="AH110" s="145"/>
      <c r="AI110" s="145"/>
      <c r="AJ110" s="145"/>
      <c r="AK110" s="145"/>
      <c r="AL110" s="145"/>
      <c r="AM110" s="145"/>
      <c r="AN110" s="145"/>
      <c r="AO110" s="145"/>
      <c r="AP110" s="145"/>
      <c r="AQ110" s="145"/>
      <c r="AR110" s="145"/>
      <c r="AS110" s="145"/>
      <c r="AT110" s="145"/>
      <c r="AU110" s="145"/>
      <c r="AV110" s="145"/>
      <c r="AW110" s="145"/>
      <c r="AX110" s="145"/>
      <c r="AY110" s="145"/>
      <c r="AZ110" s="145"/>
      <c r="BA110" s="145"/>
      <c r="BB110" s="145"/>
      <c r="BC110" s="145"/>
      <c r="BD110" s="145"/>
      <c r="BE110" s="145"/>
      <c r="BF110" s="145"/>
      <c r="BG110" s="145"/>
      <c r="BH110" s="145"/>
    </row>
    <row r="111" spans="1:60" outlineLevel="1" x14ac:dyDescent="0.2">
      <c r="A111" s="146">
        <v>77</v>
      </c>
      <c r="B111" s="162">
        <v>210000077</v>
      </c>
      <c r="C111" s="160" t="s">
        <v>119</v>
      </c>
      <c r="D111" s="150" t="s">
        <v>112</v>
      </c>
      <c r="E111" s="152">
        <v>1</v>
      </c>
      <c r="F111" s="154"/>
      <c r="G111" s="154">
        <f t="shared" si="10"/>
        <v>0</v>
      </c>
      <c r="H111" s="154"/>
      <c r="I111" s="154"/>
      <c r="J111" s="154"/>
      <c r="K111" s="154"/>
      <c r="L111" s="154"/>
      <c r="M111" s="154"/>
      <c r="N111" s="154"/>
      <c r="O111" s="154"/>
      <c r="P111" s="154"/>
      <c r="Q111" s="154"/>
      <c r="R111" s="154"/>
      <c r="S111" s="154"/>
      <c r="T111" s="154"/>
      <c r="U111" s="155"/>
      <c r="V111" s="154"/>
      <c r="W111" s="145"/>
      <c r="X111" s="145"/>
      <c r="Y111" s="145"/>
      <c r="Z111" s="145"/>
      <c r="AA111" s="145"/>
      <c r="AB111" s="145"/>
      <c r="AC111" s="145"/>
      <c r="AD111" s="145"/>
      <c r="AE111" s="145"/>
      <c r="AF111" s="145"/>
      <c r="AG111" s="145"/>
      <c r="AH111" s="145"/>
      <c r="AI111" s="145"/>
      <c r="AJ111" s="145"/>
      <c r="AK111" s="145"/>
      <c r="AL111" s="145"/>
      <c r="AM111" s="145"/>
      <c r="AN111" s="145"/>
      <c r="AO111" s="145"/>
      <c r="AP111" s="145"/>
      <c r="AQ111" s="145"/>
      <c r="AR111" s="145"/>
      <c r="AS111" s="145"/>
      <c r="AT111" s="145"/>
      <c r="AU111" s="145"/>
      <c r="AV111" s="145"/>
      <c r="AW111" s="145"/>
      <c r="AX111" s="145"/>
      <c r="AY111" s="145"/>
      <c r="AZ111" s="145"/>
      <c r="BA111" s="145"/>
      <c r="BB111" s="145"/>
      <c r="BC111" s="145"/>
      <c r="BD111" s="145"/>
      <c r="BE111" s="145"/>
      <c r="BF111" s="145"/>
      <c r="BG111" s="145"/>
      <c r="BH111" s="145"/>
    </row>
    <row r="112" spans="1:60" outlineLevel="1" x14ac:dyDescent="0.2">
      <c r="A112" s="146">
        <v>78</v>
      </c>
      <c r="B112" s="162">
        <v>210000078</v>
      </c>
      <c r="C112" s="163" t="s">
        <v>116</v>
      </c>
      <c r="D112" s="150" t="s">
        <v>112</v>
      </c>
      <c r="E112" s="164">
        <v>1</v>
      </c>
      <c r="F112" s="154"/>
      <c r="G112" s="154">
        <f t="shared" si="10"/>
        <v>0</v>
      </c>
      <c r="H112" s="154"/>
      <c r="I112" s="154"/>
      <c r="J112" s="154"/>
      <c r="K112" s="154"/>
      <c r="L112" s="154"/>
      <c r="M112" s="154"/>
      <c r="N112" s="154"/>
      <c r="O112" s="154"/>
      <c r="P112" s="154"/>
      <c r="Q112" s="154"/>
      <c r="R112" s="154"/>
      <c r="S112" s="154"/>
      <c r="T112" s="154"/>
      <c r="U112" s="155"/>
      <c r="V112" s="154"/>
      <c r="W112" s="145"/>
      <c r="X112" s="145"/>
      <c r="Y112" s="145"/>
      <c r="Z112" s="145"/>
      <c r="AA112" s="145"/>
      <c r="AB112" s="145"/>
      <c r="AC112" s="145"/>
      <c r="AD112" s="145"/>
      <c r="AE112" s="145"/>
      <c r="AF112" s="145"/>
      <c r="AG112" s="145"/>
      <c r="AH112" s="145"/>
      <c r="AI112" s="145"/>
      <c r="AJ112" s="145"/>
      <c r="AK112" s="145"/>
      <c r="AL112" s="145"/>
      <c r="AM112" s="145"/>
      <c r="AN112" s="145"/>
      <c r="AO112" s="145"/>
      <c r="AP112" s="145"/>
      <c r="AQ112" s="145"/>
      <c r="AR112" s="145"/>
      <c r="AS112" s="145"/>
      <c r="AT112" s="145"/>
      <c r="AU112" s="145"/>
      <c r="AV112" s="145"/>
      <c r="AW112" s="145"/>
      <c r="AX112" s="145"/>
      <c r="AY112" s="145"/>
      <c r="AZ112" s="145"/>
      <c r="BA112" s="145"/>
      <c r="BB112" s="145"/>
      <c r="BC112" s="145"/>
      <c r="BD112" s="145"/>
      <c r="BE112" s="145"/>
      <c r="BF112" s="145"/>
      <c r="BG112" s="145"/>
      <c r="BH112" s="145"/>
    </row>
    <row r="113" spans="1:60" outlineLevel="1" x14ac:dyDescent="0.2">
      <c r="A113" s="146">
        <v>79</v>
      </c>
      <c r="B113" s="162">
        <v>210000079</v>
      </c>
      <c r="C113" s="163" t="s">
        <v>120</v>
      </c>
      <c r="D113" s="150" t="s">
        <v>106</v>
      </c>
      <c r="E113" s="165">
        <v>1</v>
      </c>
      <c r="F113" s="154"/>
      <c r="G113" s="154">
        <f t="shared" si="10"/>
        <v>0</v>
      </c>
      <c r="H113" s="154"/>
      <c r="I113" s="154"/>
      <c r="J113" s="154"/>
      <c r="K113" s="154"/>
      <c r="L113" s="154"/>
      <c r="M113" s="154"/>
      <c r="N113" s="154"/>
      <c r="O113" s="154"/>
      <c r="P113" s="154"/>
      <c r="Q113" s="154"/>
      <c r="R113" s="154"/>
      <c r="S113" s="154"/>
      <c r="T113" s="154"/>
      <c r="U113" s="155"/>
      <c r="V113" s="154"/>
      <c r="W113" s="145"/>
      <c r="X113" s="145"/>
      <c r="Y113" s="145"/>
      <c r="Z113" s="145"/>
      <c r="AA113" s="145"/>
      <c r="AB113" s="145"/>
      <c r="AC113" s="145"/>
      <c r="AD113" s="145"/>
      <c r="AE113" s="145"/>
      <c r="AF113" s="145"/>
      <c r="AG113" s="145"/>
      <c r="AH113" s="145"/>
      <c r="AI113" s="145"/>
      <c r="AJ113" s="145"/>
      <c r="AK113" s="145"/>
      <c r="AL113" s="145"/>
      <c r="AM113" s="145"/>
      <c r="AN113" s="145"/>
      <c r="AO113" s="145"/>
      <c r="AP113" s="145"/>
      <c r="AQ113" s="145"/>
      <c r="AR113" s="145"/>
      <c r="AS113" s="145"/>
      <c r="AT113" s="145"/>
      <c r="AU113" s="145"/>
      <c r="AV113" s="145"/>
      <c r="AW113" s="145"/>
      <c r="AX113" s="145"/>
      <c r="AY113" s="145"/>
      <c r="AZ113" s="145"/>
      <c r="BA113" s="145"/>
      <c r="BB113" s="145"/>
      <c r="BC113" s="145"/>
      <c r="BD113" s="145"/>
      <c r="BE113" s="145"/>
      <c r="BF113" s="145"/>
      <c r="BG113" s="145"/>
      <c r="BH113" s="145"/>
    </row>
    <row r="114" spans="1:60" x14ac:dyDescent="0.2">
      <c r="A114" s="146">
        <v>80</v>
      </c>
      <c r="B114" s="162">
        <v>210000080</v>
      </c>
      <c r="C114" s="163" t="s">
        <v>118</v>
      </c>
      <c r="D114" s="150" t="s">
        <v>107</v>
      </c>
      <c r="E114" s="165">
        <v>18</v>
      </c>
      <c r="F114" s="154"/>
      <c r="G114" s="154">
        <f t="shared" si="10"/>
        <v>0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AE114">
        <v>15</v>
      </c>
      <c r="AF114">
        <v>21</v>
      </c>
    </row>
    <row r="115" spans="1:60" x14ac:dyDescent="0.2">
      <c r="A115" s="146">
        <v>81</v>
      </c>
      <c r="B115" s="162">
        <v>210000081</v>
      </c>
      <c r="C115" s="163" t="s">
        <v>115</v>
      </c>
      <c r="D115" s="150" t="s">
        <v>107</v>
      </c>
      <c r="E115" s="165">
        <v>4</v>
      </c>
      <c r="F115" s="154"/>
      <c r="G115" s="154">
        <f>SUM(E115*F115)</f>
        <v>0</v>
      </c>
    </row>
    <row r="116" spans="1:60" x14ac:dyDescent="0.2">
      <c r="A116" s="146">
        <v>82</v>
      </c>
      <c r="B116" s="162">
        <v>210000082</v>
      </c>
      <c r="C116" s="163" t="s">
        <v>117</v>
      </c>
      <c r="D116" s="150" t="s">
        <v>107</v>
      </c>
      <c r="E116" s="165">
        <v>24</v>
      </c>
      <c r="F116" s="154"/>
      <c r="G116" s="154">
        <f t="shared" si="10"/>
        <v>0</v>
      </c>
    </row>
    <row r="117" spans="1:60" x14ac:dyDescent="0.2">
      <c r="A117" s="158">
        <v>83</v>
      </c>
      <c r="B117" s="177">
        <v>210000083</v>
      </c>
      <c r="C117" s="166" t="s">
        <v>121</v>
      </c>
      <c r="D117" s="167" t="s">
        <v>107</v>
      </c>
      <c r="E117" s="168">
        <v>4</v>
      </c>
      <c r="F117" s="159"/>
      <c r="G117" s="159">
        <f t="shared" si="10"/>
        <v>0</v>
      </c>
    </row>
    <row r="118" spans="1:60" x14ac:dyDescent="0.2">
      <c r="D118" s="11"/>
    </row>
    <row r="119" spans="1:60" x14ac:dyDescent="0.2">
      <c r="D119" s="11"/>
    </row>
    <row r="120" spans="1:60" x14ac:dyDescent="0.2">
      <c r="D120" s="11"/>
    </row>
    <row r="121" spans="1:60" x14ac:dyDescent="0.2">
      <c r="D121" s="11"/>
    </row>
    <row r="122" spans="1:60" x14ac:dyDescent="0.2">
      <c r="D122" s="11"/>
    </row>
    <row r="123" spans="1:60" x14ac:dyDescent="0.2">
      <c r="D123" s="11"/>
    </row>
    <row r="124" spans="1:60" x14ac:dyDescent="0.2">
      <c r="D124" s="11"/>
    </row>
    <row r="125" spans="1:60" x14ac:dyDescent="0.2">
      <c r="D125" s="11"/>
    </row>
    <row r="126" spans="1:60" x14ac:dyDescent="0.2">
      <c r="D126" s="11"/>
    </row>
    <row r="127" spans="1:60" x14ac:dyDescent="0.2">
      <c r="D127" s="11"/>
    </row>
    <row r="128" spans="1:60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  <row r="5001" spans="4:4" x14ac:dyDescent="0.2">
      <c r="D5001" s="11"/>
    </row>
    <row r="5002" spans="4:4" x14ac:dyDescent="0.2">
      <c r="D5002" s="11"/>
    </row>
    <row r="5003" spans="4:4" x14ac:dyDescent="0.2">
      <c r="D5003" s="11"/>
    </row>
    <row r="5004" spans="4:4" x14ac:dyDescent="0.2">
      <c r="D5004" s="11"/>
    </row>
    <row r="5005" spans="4:4" x14ac:dyDescent="0.2">
      <c r="D5005" s="11"/>
    </row>
    <row r="5006" spans="4:4" x14ac:dyDescent="0.2">
      <c r="D5006" s="11"/>
    </row>
    <row r="5007" spans="4:4" x14ac:dyDescent="0.2">
      <c r="D5007" s="11"/>
    </row>
    <row r="5008" spans="4:4" x14ac:dyDescent="0.2">
      <c r="D5008" s="11"/>
    </row>
    <row r="5009" spans="4:4" x14ac:dyDescent="0.2">
      <c r="D5009" s="11"/>
    </row>
    <row r="5010" spans="4:4" x14ac:dyDescent="0.2">
      <c r="D5010" s="11"/>
    </row>
    <row r="5011" spans="4:4" x14ac:dyDescent="0.2">
      <c r="D5011" s="11"/>
    </row>
    <row r="5012" spans="4:4" x14ac:dyDescent="0.2">
      <c r="D5012" s="11"/>
    </row>
    <row r="5013" spans="4:4" x14ac:dyDescent="0.2">
      <c r="D5013" s="11"/>
    </row>
    <row r="5014" spans="4:4" x14ac:dyDescent="0.2">
      <c r="D5014" s="11"/>
    </row>
  </sheetData>
  <mergeCells count="4">
    <mergeCell ref="A1:G1"/>
    <mergeCell ref="C2:G2"/>
    <mergeCell ref="C3:G3"/>
    <mergeCell ref="C4:G4"/>
  </mergeCells>
  <phoneticPr fontId="42" type="noConversion"/>
  <pageMargins left="0.59055118110236204" right="0.23622047244094502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2019-11-08T12:38:51Z</dcterms:created>
  <dcterms:modified xsi:type="dcterms:W3CDTF">2025-01-24T07:59:33Z</dcterms:modified>
</cp:coreProperties>
</file>